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DieseArbeitsmappe"/>
  <mc:AlternateContent xmlns:mc="http://schemas.openxmlformats.org/markup-compatibility/2006">
    <mc:Choice Requires="x15">
      <x15ac:absPath xmlns:x15ac="http://schemas.microsoft.com/office/spreadsheetml/2010/11/ac" url="C:\Users\roeschen.ARGE\Downloads\"/>
    </mc:Choice>
  </mc:AlternateContent>
  <xr:revisionPtr revIDLastSave="0" documentId="8_{9968BB43-585C-4AB9-94A8-DEDA86F72F30}" xr6:coauthVersionLast="47" xr6:coauthVersionMax="47" xr10:uidLastSave="{00000000-0000-0000-0000-000000000000}"/>
  <bookViews>
    <workbookView xWindow="-120" yWindow="-120" windowWidth="29040" windowHeight="17520" xr2:uid="{490101B2-B2A9-45B2-9A76-E4B548AE630F}"/>
  </bookViews>
  <sheets>
    <sheet name="Abrechnung" sheetId="2" r:id="rId1"/>
    <sheet name="Auswertung" sheetId="3" state="hidden" r:id="rId2"/>
    <sheet name="Merkblatt" sheetId="4" r:id="rId3"/>
  </sheets>
  <definedNames>
    <definedName name="_xlnm.Print_Area" localSheetId="0">Abrechnung!$A$1:$K$62</definedName>
    <definedName name="_xlnm.Print_Area" localSheetId="2">Merkblatt!$A$1:$F$66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7" i="3" l="1"/>
  <c r="M6" i="3"/>
  <c r="A31" i="3"/>
  <c r="A11" i="3"/>
  <c r="A45" i="3"/>
  <c r="A50" i="2"/>
  <c r="A49" i="2"/>
  <c r="A47" i="2"/>
  <c r="A45" i="2"/>
  <c r="A43" i="2"/>
  <c r="A42" i="2"/>
  <c r="A41" i="2"/>
  <c r="A40" i="2"/>
  <c r="A39" i="2"/>
  <c r="A41" i="3"/>
  <c r="G44" i="2"/>
  <c r="H46" i="2"/>
  <c r="I42" i="2"/>
  <c r="J53" i="2"/>
  <c r="K53" i="2"/>
  <c r="H37" i="2"/>
  <c r="G37" i="2"/>
  <c r="I37" i="2"/>
  <c r="C16" i="3"/>
  <c r="A38" i="2"/>
  <c r="G16" i="3"/>
  <c r="E20" i="3"/>
  <c r="M8" i="3"/>
  <c r="E21" i="3"/>
  <c r="E19" i="3"/>
  <c r="A35" i="3"/>
  <c r="E16" i="3"/>
  <c r="G27" i="2"/>
  <c r="G4" i="3"/>
  <c r="F4" i="3"/>
  <c r="E4" i="3"/>
  <c r="D4" i="3"/>
  <c r="A4" i="3"/>
  <c r="B4" i="3"/>
  <c r="E11" i="3"/>
  <c r="I16" i="2"/>
  <c r="H4" i="3"/>
  <c r="C4" i="3"/>
  <c r="B11" i="3"/>
  <c r="A47" i="3"/>
  <c r="E62" i="2"/>
  <c r="D11" i="3"/>
  <c r="A14" i="2"/>
  <c r="E38" i="2"/>
  <c r="M10" i="3"/>
  <c r="M12" i="3"/>
  <c r="E40" i="2"/>
  <c r="I40" i="2"/>
  <c r="I53" i="2"/>
  <c r="F37" i="2"/>
  <c r="A51" i="2"/>
  <c r="A61" i="2"/>
  <c r="F38" i="2"/>
  <c r="E39" i="2"/>
  <c r="E47" i="2"/>
  <c r="E49" i="2"/>
  <c r="E51" i="2"/>
  <c r="F51" i="2"/>
  <c r="G49" i="2"/>
  <c r="G53" i="2"/>
  <c r="E50" i="2"/>
  <c r="H50" i="2"/>
  <c r="H53" i="2"/>
  <c r="F53" i="2"/>
  <c r="D62" i="2"/>
</calcChain>
</file>

<file path=xl/sharedStrings.xml><?xml version="1.0" encoding="utf-8"?>
<sst xmlns="http://schemas.openxmlformats.org/spreadsheetml/2006/main" count="117" uniqueCount="110">
  <si>
    <t>A-Junioren</t>
  </si>
  <si>
    <t>B-Junioren</t>
  </si>
  <si>
    <t>C-Junioren</t>
  </si>
  <si>
    <t>Datum des Spiels:</t>
  </si>
  <si>
    <t>Heimverein:</t>
  </si>
  <si>
    <t>Gastverein:</t>
  </si>
  <si>
    <t>Fussball- und Leichtathletikverband Westfalen e. V.</t>
  </si>
  <si>
    <t>Herren</t>
  </si>
  <si>
    <t>Frauen</t>
  </si>
  <si>
    <t>Kreispokal</t>
  </si>
  <si>
    <t>Verbandspokal</t>
  </si>
  <si>
    <t>(zutreffendes bitte ankreuzen)</t>
  </si>
  <si>
    <t>A-Jun</t>
  </si>
  <si>
    <t>B-Jun</t>
  </si>
  <si>
    <t>C-Jun</t>
  </si>
  <si>
    <t>D-Jun</t>
  </si>
  <si>
    <t>B-Juniorinnen</t>
  </si>
  <si>
    <t>Alte Herren</t>
  </si>
  <si>
    <t>D-Junioren</t>
  </si>
  <si>
    <t>Summe Pokal</t>
  </si>
  <si>
    <t>Summe AK</t>
  </si>
  <si>
    <t>Bitte Überprüfen Sie Ihre Eingaben (es kann nur eine Altesklasse pro Abrechnungsblatt abgerechnet werden).</t>
  </si>
  <si>
    <t>Umsatzsteuer 0%</t>
  </si>
  <si>
    <t>Umsatzsteuer 19%</t>
  </si>
  <si>
    <t>Umsatzsteuer 7%</t>
  </si>
  <si>
    <t>Summe Ust</t>
  </si>
  <si>
    <t>Steuersätze</t>
  </si>
  <si>
    <t>Bitte Überprüfen Sie Ihre Eingaben zur Umsatzsteuerpflicht</t>
  </si>
  <si>
    <t>Spieleinnahme (Brutto)</t>
  </si>
  <si>
    <t>Umsatzsteuer</t>
  </si>
  <si>
    <t>keine Umsatzsteuer</t>
  </si>
  <si>
    <t>Gastverein</t>
  </si>
  <si>
    <t>Heimverein</t>
  </si>
  <si>
    <t>Spieleinnahme</t>
  </si>
  <si>
    <t>Brutto</t>
  </si>
  <si>
    <t>Verbandsabgabe</t>
  </si>
  <si>
    <t>Unterschrift Heimmannschaft</t>
  </si>
  <si>
    <t>Unterschrift Gastmannschaft</t>
  </si>
  <si>
    <t>FLVW, Verbandsgeschäftsstelle, Jakob-Koenen-Str. 2, 59174 Kamen</t>
  </si>
  <si>
    <t>Die Verbandsabgaben in Höhe von</t>
  </si>
  <si>
    <t>Bei Sportveranstaltungen auf eigenem Platz ist der Platzverein als Unternehmer anzusehen</t>
  </si>
  <si>
    <t>und mit den gesamten Veranstaltungseinnahmen zur USt heranzuziehen. Ist</t>
  </si>
  <si>
    <t>der Platzverein nicht umsatzsteuerpflichtig (z. B. Kleinunternehmer gem. § 19 UStG),</t>
  </si>
  <si>
    <t>entfällt die Umsatzsteuerpflicht aus diesen Veranstaltungseinnahmen auch für den</t>
  </si>
  <si>
    <t>beteiligten Gastverein. Der Gastverein hat die ihm aus dieser Veranstaltung zufließenden</t>
  </si>
  <si>
    <t>Beträge also nicht der USt zu unterwerfen (Abschnitt 16 Abs. 6 UStR).</t>
  </si>
  <si>
    <t>Bei Sportveranstaltungen auf fremdem Platz hat der mit der Durchführung der</t>
  </si>
  <si>
    <t>Veranstaltung und insbesondere mit der Erledigung der Kassengeschäfte und der</t>
  </si>
  <si>
    <t>Abrechnung beauftragte Verein als Unternehmer die gesamten Veranstaltungseinnahmen</t>
  </si>
  <si>
    <t>der USt zu unterwerfen, während der andere Verein den an ihn ausgezahlten</t>
  </si>
  <si>
    <t>Einnahmeanteil nicht der USt zu unterwerfen hat.</t>
  </si>
  <si>
    <t>Nach diesen Grundsätzen ist auch zu verfahren, wenn bei Sportveranstaltungen</t>
  </si>
  <si>
    <t>nicht einer der beteiligten Vereine, sondern der jeweilige Verband als Veranstalter</t>
  </si>
  <si>
    <t>auftritt. Das bedeutet, dass der veranstaltende Verband die Gesamteinnahmen</t>
  </si>
  <si>
    <t>versteuert, während die Einnahmeanteile (ohne USt) der beteiligten Vereine nicht</t>
  </si>
  <si>
    <t>der USt unterworfen werden (Abschnitt 16 Abs. 6 UStR).</t>
  </si>
  <si>
    <t>Besonderheiten bei Spielen mit Einnahmeteilung</t>
  </si>
  <si>
    <t>Höhe der Umsatzsteuersätze</t>
  </si>
  <si>
    <t>berechnet (§ 12 Abs. 1 und Abs. 2 UStG):</t>
  </si>
  <si>
    <t>a) der Regelsteuersatz beträgt ab 01.01.2007: 19 % (bis zum 31.12.2006: 16 %)</t>
  </si>
  <si>
    <t>Bei einem gemeinnützigen Verein unterliegen grundsätzlich nur die Umsätze</t>
  </si>
  <si>
    <t>dem Regelsteuersatz von 19 %, die im Rahmen eines steuerpflichtigen wirtschaftlichen</t>
  </si>
  <si>
    <t>Geschäftsbetriebes ausgeführt werden. Maßgebend für die Beurteilung</t>
  </si>
  <si>
    <t>des USt- Satzes ist die körperschaftsteuerliche Einordnung.</t>
  </si>
  <si>
    <t>b) Ermäßigter Steuersatz 7 % für bestimmte in § 12 Abs. 2 UStG aufgeführte Umsätze.</t>
  </si>
  <si>
    <t>Hierunter fallen auch Leistungen gemeinnütziger Vereine, die in der Vermögensverwaltung</t>
  </si>
  <si>
    <t>und im Zweckbetrieb erzielt werden (§ 12 Abs. 2 Nr. 8 UStG</t>
  </si>
  <si>
    <t>wurde ergänzt durch Art. 7 Nr. 5 Jahressteuergesetz 2007, siehe auch BMFSchreiben</t>
  </si>
  <si>
    <t>vom 09.02.2007, BStBl I S. 218).</t>
  </si>
  <si>
    <t>Die Steuerermäßigung gilt nicht für die Leistungen, die im Rahmen eines wirtschaftlichen</t>
  </si>
  <si>
    <t>Geschäftsbetriebes ausgeführt werden. Durch das Jahressteuergesetz</t>
  </si>
  <si>
    <t>2007 vom 13.12.2006 wurde auch § 12 Abs. 2 Nr. 8 Buchst. a UStG dahingehend</t>
  </si>
  <si>
    <t>ergänzt, dass für Leistungen, die im Rahmen eines Zweckbetriebs ausgeführt</t>
  </si>
  <si>
    <t>werden, der ermäßigte Steuersatz nur gilt, wenn der Zweckbetrieb nicht</t>
  </si>
  <si>
    <t>in erster Linie der Erzielung zusätzlicher Einnahmen durch die Ausführung von</t>
  </si>
  <si>
    <t>Umsätzen dient, die in unmittelbarem Wettbewerb mit dem allgemeinen Steuersatz</t>
  </si>
  <si>
    <t>unterliegenden Leistungen anderer Unternehmer ausgeführt werden.</t>
  </si>
  <si>
    <t>Der ermäßigte Steuersatz gilt auch für Vereine, die mit Leistungen zu anderen</t>
  </si>
  <si>
    <t>Anbietern in Wettbewerb treten, die aber mit diesen Leistungen in den §§</t>
  </si>
  <si>
    <t>Die USt wird von der Bemessungsgrundlage nach unterschiedlichen Steuersätzen</t>
  </si>
  <si>
    <t>66 bis 68 AO bezeichneten Zweckbetriebe ihre steuerbegünstigten satzungsmäßigen</t>
  </si>
  <si>
    <t>Zwecke selbst verwirklichen (§ 12 Abs. 2 Nr. 8a UStG und Abschnitt</t>
  </si>
  <si>
    <t>170 Abs. 8 und 11 UStR).</t>
  </si>
  <si>
    <t>Im Fall der unentgeltlichen Wertabgabe (Wertabgabebesteuerung gem. § 3 Abs.</t>
  </si>
  <si>
    <t>1b und 9a UStG) an den eigenen nichtunternehmerischen Bereich ist der ermäßigte</t>
  </si>
  <si>
    <t>Steuersatz nach § 12 Abs. 2 Nr. 8 a UStG (7 %) anzuwenden (Abschnitt 170</t>
  </si>
  <si>
    <t>Abs. 1 Satz 6 und Abschnitt 24a Abs. 2 UStR).</t>
  </si>
  <si>
    <t>Einnahmen aus sportlichen Veranstaltungen:</t>
  </si>
  <si>
    <t>– Einnahmen bis 35.000 ¤ p. a. im Zweckbetrieb: 7 % USt</t>
  </si>
  <si>
    <t>– Einnahmen über 35.000 ¤ p. a.</t>
  </si>
  <si>
    <t>und Option nach § 67a AO = keine bez. Sportler: 7 % USt</t>
  </si>
  <si>
    <t>ohne Option nach § 67a AO, = stpfl. WiGB : 19 % USt</t>
  </si>
  <si>
    <t>Quelle: DFB Steuerhandbuch 2009</t>
  </si>
  <si>
    <t>Spielklasse:</t>
  </si>
  <si>
    <t>Angaben zur Umsatzsteuerpflicht des Ausrichters (siehe Merkblatt):</t>
  </si>
  <si>
    <t>Entscheidungsspiel (Kreis)</t>
  </si>
  <si>
    <t>Entscheidungsspiel (Verband)</t>
  </si>
  <si>
    <t>Spieleinnahme Netto</t>
  </si>
  <si>
    <t>Platzgestellung</t>
  </si>
  <si>
    <t>Fahrtkosten km</t>
  </si>
  <si>
    <t>Bitte Überprüfen Sie Ihre Eingaben (es handelt sich entweder um ein Entscheidungsspiel auf Verbands- oder auf Kreisebene).</t>
  </si>
  <si>
    <t>Die Abrechnung ist von den beteiligten Vereinen gemeinsam durchzuführen und zu unterschreiben.</t>
  </si>
  <si>
    <t>Spielort (Platzverein):</t>
  </si>
  <si>
    <t>Ausrichtender Kreis/Verband:</t>
  </si>
  <si>
    <t>Die Spielabrechnungen sind innerhalb von 5 Tagen durch den Platzverein, nach dem Spiel zu senden an:</t>
  </si>
  <si>
    <t>(Fahrtkosten für 18 Personen (billigstes Beförderungsmittel)</t>
  </si>
  <si>
    <t>Da der Verband/Kreis Ausrichter dieser Veranstaltung ist, besteht Umsatzsteuerpflicht. Der FLVW führt die Umsatzsteuer entsprechend seinen Verpflichtungen an das Finanzamt ab. Die anteiligen Einnahmen der beteiligten Vereine sind daher nicht steuerbar (siehe auch Merkblatt).</t>
  </si>
  <si>
    <t>den FLVW, Sparkasse Kamen,                       IBAN: DE51 4435 0060 0005 0034 21, BIC: WELADED1UNN</t>
  </si>
  <si>
    <t>Abrechnung von  Wiederholungs- und Entscheidungsspielen (§ 70 SpO/WDFV)</t>
  </si>
  <si>
    <t>Ahaus-Coesfeld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</si>
</sst>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0.00\ &quot;€&quot;"/>
  </numFmts>
  <fonts count="12" x14ac:knownFonts="1">
    <font>
      <sz val="10"/>
      <name val="Arial"/>
    </font>
    <font>
      <sz val="10"/>
      <name val="Arial"/>
    </font>
    <font>
      <b/>
      <sz val="12"/>
      <name val="Arial"/>
      <family val="2"/>
    </font>
    <font>
      <b/>
      <sz val="26"/>
      <name val="Arial"/>
      <family val="2"/>
    </font>
    <font>
      <sz val="8"/>
      <name val="Arial"/>
    </font>
    <font>
      <b/>
      <sz val="10"/>
      <name val="Arial"/>
      <family val="2"/>
    </font>
    <font>
      <b/>
      <sz val="10"/>
      <color indexed="10"/>
      <name val="Arial"/>
      <family val="2"/>
    </font>
    <font>
      <sz val="10"/>
      <name val="Arial"/>
      <family val="2"/>
    </font>
    <font>
      <b/>
      <sz val="28"/>
      <name val="Arial"/>
      <family val="2"/>
    </font>
    <font>
      <b/>
      <sz val="8"/>
      <name val="Arial"/>
      <family val="2"/>
    </font>
    <font>
      <b/>
      <u/>
      <sz val="16"/>
      <name val="Arial"/>
      <family val="2"/>
    </font>
    <font>
      <b/>
      <sz val="8.5"/>
      <name val="Arial"/>
      <family val="2"/>
    </font>
  </fonts>
  <fills count="3">
    <fill>
      <patternFill patternType="none"/>
    </fill>
    <fill>
      <patternFill patternType="gray125"/>
    </fill>
    <fill>
      <patternFill patternType="solid">
        <fgColor indexed="22"/>
        <bgColor indexed="64"/>
      </patternFill>
    </fill>
  </fills>
  <borders count="17">
    <border>
      <left/>
      <right/>
      <top/>
      <bottom/>
      <diagonal/>
    </border>
    <border>
      <left/>
      <right/>
      <top/>
      <bottom style="medium">
        <color indexed="64"/>
      </bottom>
      <diagonal/>
    </border>
    <border>
      <left/>
      <right/>
      <top/>
      <bottom style="thin">
        <color indexed="64"/>
      </bottom>
      <diagonal/>
    </border>
    <border>
      <left style="medium">
        <color indexed="64"/>
      </left>
      <right/>
      <top/>
      <bottom/>
      <diagonal/>
    </border>
    <border>
      <left/>
      <right/>
      <top style="thin">
        <color indexed="64"/>
      </top>
      <bottom style="double">
        <color indexed="64"/>
      </bottom>
      <diagonal/>
    </border>
    <border>
      <left/>
      <right/>
      <top/>
      <bottom style="double">
        <color indexed="64"/>
      </bottom>
      <diagonal/>
    </border>
    <border>
      <left style="medium">
        <color indexed="64"/>
      </left>
      <right/>
      <top style="thin">
        <color indexed="64"/>
      </top>
      <bottom style="double">
        <color indexed="64"/>
      </bottom>
      <diagonal/>
    </border>
    <border>
      <left style="medium">
        <color indexed="64"/>
      </left>
      <right/>
      <top/>
      <bottom style="thin">
        <color indexed="64"/>
      </bottom>
      <diagonal/>
    </border>
    <border>
      <left/>
      <right style="medium">
        <color indexed="64"/>
      </right>
      <top style="thin">
        <color indexed="64"/>
      </top>
      <bottom style="double">
        <color indexed="64"/>
      </bottom>
      <diagonal/>
    </border>
    <border>
      <left/>
      <right style="medium">
        <color indexed="64"/>
      </right>
      <top/>
      <bottom style="thin">
        <color indexed="64"/>
      </bottom>
      <diagonal/>
    </border>
    <border>
      <left/>
      <right style="medium">
        <color indexed="64"/>
      </right>
      <top/>
      <bottom style="double">
        <color indexed="64"/>
      </bottom>
      <diagonal/>
    </border>
    <border>
      <left/>
      <right style="medium">
        <color indexed="64"/>
      </right>
      <top style="double">
        <color indexed="64"/>
      </top>
      <bottom style="double">
        <color indexed="64"/>
      </bottom>
      <diagonal/>
    </border>
    <border>
      <left/>
      <right style="medium">
        <color indexed="64"/>
      </right>
      <top style="thin">
        <color indexed="64"/>
      </top>
      <bottom style="thin">
        <color indexed="64"/>
      </bottom>
      <diagonal/>
    </border>
    <border>
      <left/>
      <right/>
      <top style="thin">
        <color indexed="64"/>
      </top>
      <bottom/>
      <diagonal/>
    </border>
    <border>
      <left style="medium">
        <color indexed="64"/>
      </left>
      <right/>
      <top/>
      <bottom style="double">
        <color indexed="64"/>
      </bottom>
      <diagonal/>
    </border>
    <border>
      <left style="medium">
        <color indexed="64"/>
      </left>
      <right/>
      <top/>
      <bottom style="thick">
        <color indexed="64"/>
      </bottom>
      <diagonal/>
    </border>
    <border>
      <left/>
      <right/>
      <top/>
      <bottom style="thick">
        <color indexed="64"/>
      </bottom>
      <diagonal/>
    </border>
  </borders>
  <cellStyleXfs count="1">
    <xf numFmtId="0" fontId="0" fillId="0" borderId="0"/>
  </cellStyleXfs>
  <cellXfs count="59">
    <xf numFmtId="0" fontId="0" fillId="0" borderId="0" xfId="0"/>
    <xf numFmtId="0" fontId="0" fillId="0" borderId="1" xfId="0" applyBorder="1"/>
    <xf numFmtId="0" fontId="2" fillId="0" borderId="0" xfId="0" applyFont="1"/>
    <xf numFmtId="0" fontId="3" fillId="0" borderId="0" xfId="0" applyFont="1" applyAlignment="1">
      <alignment horizontal="center" vertical="center" wrapText="1"/>
    </xf>
    <xf numFmtId="0" fontId="5" fillId="0" borderId="0" xfId="0" applyFont="1" applyAlignment="1">
      <alignment vertical="center"/>
    </xf>
    <xf numFmtId="0" fontId="5" fillId="0" borderId="0" xfId="0" applyFont="1"/>
    <xf numFmtId="0" fontId="0" fillId="2" borderId="2" xfId="0" applyFill="1" applyBorder="1"/>
    <xf numFmtId="0" fontId="0" fillId="0" borderId="0" xfId="0" applyAlignment="1">
      <alignment horizontal="center"/>
    </xf>
    <xf numFmtId="0" fontId="7" fillId="0" borderId="0" xfId="0" applyFont="1"/>
    <xf numFmtId="0" fontId="1" fillId="2" borderId="2" xfId="0" applyFont="1" applyFill="1" applyBorder="1"/>
    <xf numFmtId="0" fontId="0" fillId="2" borderId="0" xfId="0" applyFill="1"/>
    <xf numFmtId="0" fontId="5" fillId="2" borderId="3" xfId="0" applyFont="1" applyFill="1" applyBorder="1" applyAlignment="1">
      <alignment vertical="center"/>
    </xf>
    <xf numFmtId="0" fontId="5" fillId="2" borderId="0" xfId="0" applyFont="1" applyFill="1" applyAlignment="1">
      <alignment vertical="center"/>
    </xf>
    <xf numFmtId="0" fontId="5" fillId="0" borderId="3" xfId="0" applyFont="1" applyBorder="1" applyAlignment="1">
      <alignment vertical="center"/>
    </xf>
    <xf numFmtId="165" fontId="5" fillId="0" borderId="0" xfId="0" applyNumberFormat="1" applyFont="1" applyAlignment="1">
      <alignment vertical="center"/>
    </xf>
    <xf numFmtId="165" fontId="0" fillId="0" borderId="0" xfId="0" applyNumberFormat="1"/>
    <xf numFmtId="165" fontId="5" fillId="0" borderId="2" xfId="0" applyNumberFormat="1" applyFont="1" applyBorder="1" applyAlignment="1">
      <alignment vertical="center"/>
    </xf>
    <xf numFmtId="0" fontId="0" fillId="0" borderId="0" xfId="0" applyAlignment="1">
      <alignment vertical="center"/>
    </xf>
    <xf numFmtId="165" fontId="5" fillId="0" borderId="4" xfId="0" applyNumberFormat="1" applyFont="1" applyBorder="1" applyAlignment="1">
      <alignment vertical="center"/>
    </xf>
    <xf numFmtId="0" fontId="5" fillId="0" borderId="0" xfId="0" applyFont="1" applyAlignment="1">
      <alignment vertical="center" wrapText="1"/>
    </xf>
    <xf numFmtId="165" fontId="5" fillId="0" borderId="5" xfId="0" applyNumberFormat="1" applyFont="1" applyBorder="1" applyAlignment="1">
      <alignment horizontal="center" vertical="center" wrapText="1"/>
    </xf>
    <xf numFmtId="0" fontId="2" fillId="2" borderId="0" xfId="0" applyFont="1" applyFill="1"/>
    <xf numFmtId="0" fontId="0" fillId="0" borderId="2" xfId="0" applyBorder="1" applyAlignment="1">
      <alignment vertical="center"/>
    </xf>
    <xf numFmtId="165" fontId="5" fillId="0" borderId="3" xfId="0" applyNumberFormat="1" applyFont="1" applyBorder="1" applyAlignment="1">
      <alignment vertical="center"/>
    </xf>
    <xf numFmtId="165" fontId="5" fillId="0" borderId="6" xfId="0" applyNumberFormat="1" applyFont="1" applyBorder="1" applyAlignment="1">
      <alignment vertical="center"/>
    </xf>
    <xf numFmtId="0" fontId="9" fillId="2" borderId="7" xfId="0" applyFont="1" applyFill="1" applyBorder="1" applyAlignment="1">
      <alignment horizontal="center" vertical="center" wrapText="1"/>
    </xf>
    <xf numFmtId="0" fontId="7" fillId="2" borderId="0" xfId="0" applyFont="1" applyFill="1"/>
    <xf numFmtId="165" fontId="5" fillId="0" borderId="8" xfId="0" applyNumberFormat="1" applyFont="1" applyBorder="1" applyAlignment="1">
      <alignment vertical="center"/>
    </xf>
    <xf numFmtId="165" fontId="5" fillId="0" borderId="9" xfId="0" applyNumberFormat="1" applyFont="1" applyBorder="1" applyAlignment="1" applyProtection="1">
      <alignment vertical="center"/>
      <protection locked="0"/>
    </xf>
    <xf numFmtId="165" fontId="5" fillId="0" borderId="7" xfId="0" applyNumberFormat="1" applyFont="1" applyBorder="1" applyAlignment="1">
      <alignment vertical="center"/>
    </xf>
    <xf numFmtId="165" fontId="5" fillId="0" borderId="10" xfId="0" applyNumberFormat="1" applyFont="1" applyBorder="1" applyAlignment="1">
      <alignment vertical="center"/>
    </xf>
    <xf numFmtId="165" fontId="5" fillId="0" borderId="11" xfId="0" applyNumberFormat="1" applyFont="1" applyBorder="1" applyAlignment="1">
      <alignment vertical="center"/>
    </xf>
    <xf numFmtId="0" fontId="9" fillId="2" borderId="0" xfId="0" applyFont="1" applyFill="1" applyAlignment="1">
      <alignment horizontal="center" vertical="center" wrapText="1"/>
    </xf>
    <xf numFmtId="165" fontId="5" fillId="0" borderId="12" xfId="0" applyNumberFormat="1" applyFont="1" applyBorder="1" applyAlignment="1" applyProtection="1">
      <alignment vertical="center"/>
      <protection locked="0"/>
    </xf>
    <xf numFmtId="165" fontId="5" fillId="0" borderId="12" xfId="0" applyNumberFormat="1" applyFont="1" applyBorder="1" applyAlignment="1">
      <alignment vertical="center"/>
    </xf>
    <xf numFmtId="165" fontId="5" fillId="0" borderId="13" xfId="0" applyNumberFormat="1" applyFont="1" applyBorder="1" applyAlignment="1">
      <alignment vertical="center"/>
    </xf>
    <xf numFmtId="165" fontId="5" fillId="0" borderId="14" xfId="0" applyNumberFormat="1" applyFont="1" applyBorder="1" applyAlignment="1">
      <alignment vertical="center"/>
    </xf>
    <xf numFmtId="165" fontId="5" fillId="0" borderId="5" xfId="0" applyNumberFormat="1" applyFont="1" applyBorder="1" applyAlignment="1">
      <alignment vertical="center"/>
    </xf>
    <xf numFmtId="165" fontId="5" fillId="0" borderId="15" xfId="0" applyNumberFormat="1" applyFont="1" applyBorder="1" applyAlignment="1">
      <alignment vertical="center"/>
    </xf>
    <xf numFmtId="165" fontId="5" fillId="0" borderId="16" xfId="0" applyNumberFormat="1" applyFont="1" applyBorder="1" applyAlignment="1">
      <alignment vertical="center"/>
    </xf>
    <xf numFmtId="0" fontId="8" fillId="0" borderId="0" xfId="0" applyFont="1" applyAlignment="1">
      <alignment horizontal="center" vertical="center" wrapText="1"/>
    </xf>
    <xf numFmtId="0" fontId="10" fillId="0" borderId="0" xfId="0" applyFont="1" applyAlignment="1">
      <alignment horizontal="center"/>
    </xf>
    <xf numFmtId="0" fontId="0" fillId="0" borderId="0" xfId="0" applyAlignment="1">
      <alignment horizontal="center"/>
    </xf>
    <xf numFmtId="0" fontId="6" fillId="0" borderId="0" xfId="0" applyFont="1" applyAlignment="1">
      <alignment horizontal="left" wrapText="1"/>
    </xf>
    <xf numFmtId="0" fontId="5" fillId="2" borderId="0" xfId="0" applyFont="1" applyFill="1" applyAlignment="1">
      <alignment horizontal="left" vertical="center"/>
    </xf>
    <xf numFmtId="0" fontId="5" fillId="0" borderId="2" xfId="0" applyFont="1" applyBorder="1" applyAlignment="1" applyProtection="1">
      <alignment horizontal="left" vertical="center"/>
      <protection locked="0"/>
    </xf>
    <xf numFmtId="0" fontId="5" fillId="0" borderId="9" xfId="0" applyFont="1" applyBorder="1" applyAlignment="1" applyProtection="1">
      <alignment horizontal="left" vertical="center"/>
      <protection locked="0"/>
    </xf>
    <xf numFmtId="0" fontId="5" fillId="0" borderId="0" xfId="0" applyFont="1" applyAlignment="1">
      <alignment horizontal="left" vertical="center"/>
    </xf>
    <xf numFmtId="0" fontId="7" fillId="0" borderId="3" xfId="0" applyFont="1" applyBorder="1" applyAlignment="1">
      <alignment horizontal="center" vertical="center"/>
    </xf>
    <xf numFmtId="0" fontId="7" fillId="0" borderId="0" xfId="0" applyFont="1" applyAlignment="1">
      <alignment horizontal="center" vertical="center"/>
    </xf>
    <xf numFmtId="164" fontId="5" fillId="0" borderId="2" xfId="0" applyNumberFormat="1" applyFont="1" applyBorder="1" applyAlignment="1" applyProtection="1">
      <alignment horizontal="left" vertical="center"/>
      <protection locked="0"/>
    </xf>
    <xf numFmtId="164" fontId="5" fillId="0" borderId="9" xfId="0" applyNumberFormat="1" applyFont="1" applyBorder="1" applyAlignment="1" applyProtection="1">
      <alignment horizontal="left" vertical="center"/>
      <protection locked="0"/>
    </xf>
    <xf numFmtId="0" fontId="5" fillId="2" borderId="13" xfId="0" applyFont="1" applyFill="1" applyBorder="1" applyAlignment="1">
      <alignment horizontal="center" vertical="center"/>
    </xf>
    <xf numFmtId="0" fontId="11" fillId="2" borderId="0" xfId="0" applyFont="1" applyFill="1" applyAlignment="1">
      <alignment horizontal="left" vertical="center"/>
    </xf>
    <xf numFmtId="0" fontId="5" fillId="0" borderId="0" xfId="0" applyFont="1" applyAlignment="1">
      <alignment horizontal="left" vertical="center" wrapText="1"/>
    </xf>
    <xf numFmtId="0" fontId="5" fillId="0" borderId="3" xfId="0" applyFont="1" applyBorder="1" applyAlignment="1">
      <alignment horizontal="left" vertical="center" wrapText="1"/>
    </xf>
    <xf numFmtId="0" fontId="0" fillId="0" borderId="2" xfId="0" applyBorder="1" applyAlignment="1" applyProtection="1">
      <alignment horizontal="left"/>
      <protection locked="0"/>
    </xf>
    <xf numFmtId="0" fontId="7" fillId="0" borderId="0" xfId="0" applyFont="1" applyAlignment="1">
      <alignment horizontal="left" vertical="center" wrapText="1"/>
    </xf>
    <xf numFmtId="0" fontId="2" fillId="2" borderId="0" xfId="0" applyFont="1" applyFill="1" applyAlignment="1">
      <alignment horizontal="center"/>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fmlaLink="Auswertung!$A$3" lockText="1"/>
</file>

<file path=xl/ctrlProps/ctrlProp2.xml><?xml version="1.0" encoding="utf-8"?>
<formControlPr xmlns="http://schemas.microsoft.com/office/spreadsheetml/2009/9/main" objectType="CheckBox" fmlaLink="Auswertung!$B$3" lockText="1"/>
</file>

<file path=xl/ctrlProps/ctrlProp3.xml><?xml version="1.0" encoding="utf-8"?>
<formControlPr xmlns="http://schemas.microsoft.com/office/spreadsheetml/2009/9/main" objectType="CheckBox" fmlaLink="Auswertung!$H$3" lockText="1"/>
</file>

<file path=xl/ctrlProps/ctrlProp4.xml><?xml version="1.0" encoding="utf-8"?>
<formControlPr xmlns="http://schemas.microsoft.com/office/spreadsheetml/2009/9/main" objectType="CheckBox" fmlaLink="Auswertung!$C$3" lockText="1"/>
</file>

<file path=xl/ctrlProps/ctrlProp5.xml><?xml version="1.0" encoding="utf-8"?>
<formControlPr xmlns="http://schemas.microsoft.com/office/spreadsheetml/2009/9/main" objectType="CheckBox" checked="Checked" fmlaLink="Auswertung!$A$10" lockText="1"/>
</file>

<file path=xl/ctrlProps/ctrlProp6.xml><?xml version="1.0" encoding="utf-8"?>
<formControlPr xmlns="http://schemas.microsoft.com/office/spreadsheetml/2009/9/main" objectType="CheckBox" fmlaLink="Auswertung!$B$10" lockText="1"/>
</file>

<file path=xl/ctrlProps/ctrlProp7.xml><?xml version="1.0" encoding="utf-8"?>
<formControlPr xmlns="http://schemas.microsoft.com/office/spreadsheetml/2009/9/main" objectType="CheckBox" fmlaLink="Auswertung!$D$3" lockText="1"/>
</file>

<file path=xl/ctrlProps/ctrlProp8.xml><?xml version="1.0" encoding="utf-8"?>
<formControlPr xmlns="http://schemas.microsoft.com/office/spreadsheetml/2009/9/main" objectType="CheckBox" fmlaLink="Auswertung!$E$3" lockText="1"/>
</file>

<file path=xl/ctrlProps/ctrlProp9.xml><?xml version="1.0" encoding="utf-8"?>
<formControlPr xmlns="http://schemas.microsoft.com/office/spreadsheetml/2009/9/main" objectType="CheckBox" fmlaLink="Auswertung!$F$3" lockText="1"/>
</file>

<file path=xl/ctrlProps/ctrlProp10.xml><?xml version="1.0" encoding="utf-8"?>
<formControlPr xmlns="http://schemas.microsoft.com/office/spreadsheetml/2009/9/main" objectType="CheckBox" fmlaLink="Auswertung!$G$3" lockText="1"/>
</file>

<file path=xl/ctrlProps/ctrlProp11.xml><?xml version="1.0" encoding="utf-8"?>
<formControlPr xmlns="http://schemas.microsoft.com/office/spreadsheetml/2009/9/main" objectType="CheckBox" checked="Checked" fmlaLink="Auswertung!$C$15"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571500</xdr:colOff>
          <xdr:row>12</xdr:row>
          <xdr:rowOff>47625</xdr:rowOff>
        </xdr:from>
        <xdr:to>
          <xdr:col>4</xdr:col>
          <xdr:colOff>9525</xdr:colOff>
          <xdr:row>12</xdr:row>
          <xdr:rowOff>266700</xdr:rowOff>
        </xdr:to>
        <xdr:sp macro="" textlink="">
          <xdr:nvSpPr>
            <xdr:cNvPr id="2051" name="Check Box 3" descr="ja"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542925</xdr:colOff>
          <xdr:row>14</xdr:row>
          <xdr:rowOff>47625</xdr:rowOff>
        </xdr:from>
        <xdr:to>
          <xdr:col>3</xdr:col>
          <xdr:colOff>1057275</xdr:colOff>
          <xdr:row>14</xdr:row>
          <xdr:rowOff>266700</xdr:rowOff>
        </xdr:to>
        <xdr:sp macro="" textlink="">
          <xdr:nvSpPr>
            <xdr:cNvPr id="2052" name="Check Box 4" descr="ja"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552450</xdr:colOff>
          <xdr:row>16</xdr:row>
          <xdr:rowOff>47625</xdr:rowOff>
        </xdr:from>
        <xdr:to>
          <xdr:col>3</xdr:col>
          <xdr:colOff>1066800</xdr:colOff>
          <xdr:row>16</xdr:row>
          <xdr:rowOff>266700</xdr:rowOff>
        </xdr:to>
        <xdr:sp macro="" textlink="">
          <xdr:nvSpPr>
            <xdr:cNvPr id="2053" name="Check Box 5" descr="ja"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542925</xdr:colOff>
          <xdr:row>18</xdr:row>
          <xdr:rowOff>47625</xdr:rowOff>
        </xdr:from>
        <xdr:to>
          <xdr:col>3</xdr:col>
          <xdr:colOff>1057275</xdr:colOff>
          <xdr:row>18</xdr:row>
          <xdr:rowOff>266700</xdr:rowOff>
        </xdr:to>
        <xdr:sp macro="" textlink="">
          <xdr:nvSpPr>
            <xdr:cNvPr id="2054" name="Check Box 6" descr="ja"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12</xdr:row>
          <xdr:rowOff>47625</xdr:rowOff>
        </xdr:from>
        <xdr:to>
          <xdr:col>0</xdr:col>
          <xdr:colOff>590550</xdr:colOff>
          <xdr:row>12</xdr:row>
          <xdr:rowOff>266700</xdr:rowOff>
        </xdr:to>
        <xdr:sp macro="" textlink="">
          <xdr:nvSpPr>
            <xdr:cNvPr id="2055" name="Check Box 7" descr="ja"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16</xdr:row>
          <xdr:rowOff>47625</xdr:rowOff>
        </xdr:from>
        <xdr:to>
          <xdr:col>0</xdr:col>
          <xdr:colOff>590550</xdr:colOff>
          <xdr:row>16</xdr:row>
          <xdr:rowOff>266700</xdr:rowOff>
        </xdr:to>
        <xdr:sp macro="" textlink="">
          <xdr:nvSpPr>
            <xdr:cNvPr id="2056" name="Check Box 8" descr="ja"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561975</xdr:colOff>
          <xdr:row>12</xdr:row>
          <xdr:rowOff>47625</xdr:rowOff>
        </xdr:from>
        <xdr:to>
          <xdr:col>6</xdr:col>
          <xdr:colOff>1076325</xdr:colOff>
          <xdr:row>12</xdr:row>
          <xdr:rowOff>266700</xdr:rowOff>
        </xdr:to>
        <xdr:sp macro="" textlink="">
          <xdr:nvSpPr>
            <xdr:cNvPr id="2057" name="Check Box 9" descr="ja"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561975</xdr:colOff>
          <xdr:row>14</xdr:row>
          <xdr:rowOff>47625</xdr:rowOff>
        </xdr:from>
        <xdr:to>
          <xdr:col>6</xdr:col>
          <xdr:colOff>1076325</xdr:colOff>
          <xdr:row>14</xdr:row>
          <xdr:rowOff>266700</xdr:rowOff>
        </xdr:to>
        <xdr:sp macro="" textlink="">
          <xdr:nvSpPr>
            <xdr:cNvPr id="2058" name="Check Box 10" descr="ja"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561975</xdr:colOff>
          <xdr:row>16</xdr:row>
          <xdr:rowOff>47625</xdr:rowOff>
        </xdr:from>
        <xdr:to>
          <xdr:col>6</xdr:col>
          <xdr:colOff>1076325</xdr:colOff>
          <xdr:row>16</xdr:row>
          <xdr:rowOff>266700</xdr:rowOff>
        </xdr:to>
        <xdr:sp macro="" textlink="">
          <xdr:nvSpPr>
            <xdr:cNvPr id="2059" name="Check Box 11" descr="ja"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561975</xdr:colOff>
          <xdr:row>18</xdr:row>
          <xdr:rowOff>47625</xdr:rowOff>
        </xdr:from>
        <xdr:to>
          <xdr:col>6</xdr:col>
          <xdr:colOff>1076325</xdr:colOff>
          <xdr:row>18</xdr:row>
          <xdr:rowOff>266700</xdr:rowOff>
        </xdr:to>
        <xdr:sp macro="" textlink="">
          <xdr:nvSpPr>
            <xdr:cNvPr id="2060" name="Check Box 12" descr="ja"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26</xdr:row>
          <xdr:rowOff>19050</xdr:rowOff>
        </xdr:from>
        <xdr:to>
          <xdr:col>5</xdr:col>
          <xdr:colOff>590550</xdr:colOff>
          <xdr:row>26</xdr:row>
          <xdr:rowOff>295275</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solidFill>
              <a:srgbClr val="FFFFFF" mc:Ignorable="a14" a14:legacySpreadsheetColorIndex="9"/>
            </a:solidFill>
            <a:ln>
              <a:noFill/>
            </a:ln>
            <a:extLst>
              <a:ext uri="{91240B29-F687-4F45-9708-019B960494DF}">
                <a14:hiddenLine w="9525">
                  <a:solidFill>
                    <a:srgbClr val="333333" mc:Ignorable="a14" a14:legacySpreadsheetColorIndex="63"/>
                  </a:solidFill>
                  <a:miter lim="800000"/>
                  <a:headEnd/>
                  <a:tailEnd/>
                </a14:hiddenLine>
              </a:ext>
            </a:extLst>
          </xdr:spPr>
        </xdr:sp>
        <xdr:clientData/>
      </xdr:twoCellAnchor>
    </mc:Choice>
    <mc:Fallback/>
  </mc:AlternateContent>
  <xdr:twoCellAnchor editAs="oneCell">
    <xdr:from>
      <xdr:col>7</xdr:col>
      <xdr:colOff>819150</xdr:colOff>
      <xdr:row>3</xdr:row>
      <xdr:rowOff>57150</xdr:rowOff>
    </xdr:from>
    <xdr:to>
      <xdr:col>8</xdr:col>
      <xdr:colOff>666750</xdr:colOff>
      <xdr:row>10</xdr:row>
      <xdr:rowOff>28575</xdr:rowOff>
    </xdr:to>
    <xdr:pic>
      <xdr:nvPicPr>
        <xdr:cNvPr id="2072" name="Grafik 1">
          <a:extLst>
            <a:ext uri="{FF2B5EF4-FFF2-40B4-BE49-F238E27FC236}">
              <a16:creationId xmlns:a16="http://schemas.microsoft.com/office/drawing/2014/main" id="{8F7376C1-DA02-823C-7BF3-5FE10715E7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29600" y="542925"/>
          <a:ext cx="1200150" cy="1200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34EA70-701D-41B1-90F9-B12E00F16122}">
  <sheetPr codeName="Tabelle1">
    <tabColor indexed="10"/>
    <pageSetUpPr autoPageBreaks="0" fitToPage="1"/>
  </sheetPr>
  <dimension ref="A1:K88"/>
  <sheetViews>
    <sheetView showGridLines="0" showRowColHeaders="0" showZeros="0" tabSelected="1" showOutlineSymbols="0" workbookViewId="0">
      <selection activeCell="C33" sqref="C33:E33"/>
    </sheetView>
  </sheetViews>
  <sheetFormatPr baseColWidth="10" defaultRowHeight="12.75" x14ac:dyDescent="0.2"/>
  <cols>
    <col min="1" max="1" width="9.28515625" customWidth="1"/>
    <col min="2" max="2" width="14.5703125" customWidth="1"/>
    <col min="3" max="3" width="18.42578125" customWidth="1"/>
    <col min="4" max="4" width="16.140625" customWidth="1"/>
    <col min="5" max="5" width="15.5703125" customWidth="1"/>
    <col min="6" max="6" width="18.7109375" customWidth="1"/>
    <col min="7" max="7" width="18.42578125" customWidth="1"/>
    <col min="8" max="8" width="20.28515625" customWidth="1"/>
    <col min="9" max="9" width="18.7109375" customWidth="1"/>
    <col min="10" max="10" width="0.140625" hidden="1" customWidth="1"/>
    <col min="11" max="11" width="1.7109375" hidden="1" customWidth="1"/>
  </cols>
  <sheetData>
    <row r="1" spans="1:11" ht="12.75" customHeight="1" x14ac:dyDescent="0.2">
      <c r="A1" s="40" t="s">
        <v>6</v>
      </c>
      <c r="B1" s="40"/>
      <c r="C1" s="40"/>
      <c r="D1" s="40"/>
      <c r="E1" s="40"/>
      <c r="F1" s="40"/>
      <c r="G1" s="40"/>
      <c r="H1" s="40"/>
      <c r="I1" s="40"/>
      <c r="J1" s="40"/>
      <c r="K1" s="40"/>
    </row>
    <row r="2" spans="1:11" ht="12.75" customHeight="1" x14ac:dyDescent="0.2">
      <c r="A2" s="40"/>
      <c r="B2" s="40"/>
      <c r="C2" s="40"/>
      <c r="D2" s="40"/>
      <c r="E2" s="40"/>
      <c r="F2" s="40"/>
      <c r="G2" s="40"/>
      <c r="H2" s="40"/>
      <c r="I2" s="40"/>
      <c r="J2" s="40"/>
      <c r="K2" s="40"/>
    </row>
    <row r="3" spans="1:11" ht="12.75" customHeight="1" x14ac:dyDescent="0.2">
      <c r="A3" s="3"/>
      <c r="B3" s="3"/>
      <c r="C3" s="3"/>
      <c r="D3" s="3"/>
      <c r="E3" s="3"/>
      <c r="F3" s="3"/>
      <c r="G3" s="3"/>
      <c r="H3" s="3"/>
      <c r="I3" s="3"/>
      <c r="J3" s="3"/>
      <c r="K3" s="3"/>
    </row>
    <row r="4" spans="1:11" ht="12.75" customHeight="1" x14ac:dyDescent="0.2">
      <c r="A4" s="3"/>
      <c r="B4" s="3"/>
      <c r="C4" s="3"/>
      <c r="D4" s="3"/>
      <c r="E4" s="3"/>
      <c r="F4" s="3"/>
      <c r="G4" s="3"/>
      <c r="H4" s="3"/>
      <c r="I4" s="3"/>
      <c r="J4" s="3"/>
      <c r="K4" s="3"/>
    </row>
    <row r="5" spans="1:11" ht="12.75" customHeight="1" x14ac:dyDescent="0.2">
      <c r="A5" s="3"/>
      <c r="B5" s="3"/>
      <c r="C5" s="3"/>
      <c r="D5" s="3"/>
      <c r="E5" s="3"/>
      <c r="F5" s="3"/>
      <c r="G5" s="3"/>
      <c r="H5" s="3"/>
      <c r="I5" s="3"/>
      <c r="J5" s="3"/>
      <c r="K5" s="3"/>
    </row>
    <row r="6" spans="1:11" ht="12.75" customHeight="1" x14ac:dyDescent="0.2">
      <c r="A6" s="3"/>
      <c r="B6" s="3"/>
      <c r="C6" s="3"/>
      <c r="D6" s="3"/>
      <c r="E6" s="3"/>
      <c r="F6" s="3"/>
      <c r="G6" s="3"/>
      <c r="H6" s="3"/>
      <c r="I6" s="3"/>
      <c r="J6" s="3"/>
      <c r="K6" s="3"/>
    </row>
    <row r="7" spans="1:11" ht="20.25" x14ac:dyDescent="0.3">
      <c r="A7" s="41" t="s">
        <v>108</v>
      </c>
      <c r="B7" s="41"/>
      <c r="C7" s="41"/>
      <c r="D7" s="41"/>
      <c r="E7" s="41"/>
      <c r="F7" s="41"/>
      <c r="G7" s="41"/>
      <c r="H7" s="41"/>
    </row>
    <row r="9" spans="1:11" x14ac:dyDescent="0.2">
      <c r="A9" s="7"/>
      <c r="B9" s="7"/>
      <c r="C9" s="7"/>
      <c r="D9" s="7"/>
      <c r="E9" s="7"/>
      <c r="F9" s="7"/>
      <c r="G9" s="7"/>
      <c r="H9" s="7"/>
    </row>
    <row r="10" spans="1:11" x14ac:dyDescent="0.2">
      <c r="A10" s="7"/>
      <c r="B10" s="7"/>
      <c r="C10" s="7"/>
      <c r="D10" s="7"/>
      <c r="E10" s="7"/>
      <c r="F10" s="7"/>
      <c r="G10" s="7"/>
      <c r="H10" s="7"/>
    </row>
    <row r="12" spans="1:11" ht="16.5" customHeight="1" x14ac:dyDescent="0.2">
      <c r="A12" s="42" t="s">
        <v>11</v>
      </c>
      <c r="B12" s="42"/>
      <c r="C12" s="42"/>
      <c r="D12" s="42"/>
      <c r="E12" s="42"/>
      <c r="F12" s="42"/>
      <c r="G12" s="42"/>
      <c r="H12" s="42"/>
    </row>
    <row r="13" spans="1:11" ht="26.1" customHeight="1" x14ac:dyDescent="0.2">
      <c r="B13" s="44" t="s">
        <v>95</v>
      </c>
      <c r="C13" s="44"/>
      <c r="E13" s="12" t="s">
        <v>7</v>
      </c>
      <c r="H13" s="12" t="s">
        <v>1</v>
      </c>
    </row>
    <row r="14" spans="1:11" x14ac:dyDescent="0.2">
      <c r="A14" s="43" t="str">
        <f>IF(Auswertung!D11=1,"",Auswertung!A25)</f>
        <v/>
      </c>
      <c r="B14" s="43"/>
      <c r="C14" s="43"/>
      <c r="E14" s="5"/>
      <c r="H14" s="5"/>
    </row>
    <row r="15" spans="1:11" ht="26.1" customHeight="1" x14ac:dyDescent="0.2">
      <c r="A15" s="43"/>
      <c r="B15" s="43"/>
      <c r="C15" s="43"/>
      <c r="E15" s="12" t="s">
        <v>8</v>
      </c>
      <c r="H15" s="12" t="s">
        <v>2</v>
      </c>
    </row>
    <row r="16" spans="1:11" ht="12.75" customHeight="1" x14ac:dyDescent="0.2">
      <c r="A16" s="43"/>
      <c r="B16" s="43"/>
      <c r="C16" s="43"/>
      <c r="E16" s="4"/>
      <c r="H16" s="4"/>
      <c r="I16" s="43" t="str">
        <f>IF(Auswertung!E11=1,"",Auswertung!A27)</f>
        <v>Bitte Überprüfen Sie Ihre Eingaben (es kann nur eine Altesklasse pro Abrechnungsblatt abgerechnet werden).</v>
      </c>
      <c r="J16" s="43"/>
      <c r="K16" s="43"/>
    </row>
    <row r="17" spans="1:11" ht="26.1" customHeight="1" x14ac:dyDescent="0.2">
      <c r="B17" s="44" t="s">
        <v>96</v>
      </c>
      <c r="C17" s="44"/>
      <c r="E17" s="12" t="s">
        <v>17</v>
      </c>
      <c r="H17" s="12" t="s">
        <v>18</v>
      </c>
      <c r="I17" s="43"/>
      <c r="J17" s="43"/>
      <c r="K17" s="43"/>
    </row>
    <row r="18" spans="1:11" x14ac:dyDescent="0.2">
      <c r="E18" s="4"/>
      <c r="H18" s="4"/>
      <c r="I18" s="43"/>
      <c r="J18" s="43"/>
      <c r="K18" s="43"/>
    </row>
    <row r="19" spans="1:11" ht="26.1" customHeight="1" x14ac:dyDescent="0.2">
      <c r="E19" s="12" t="s">
        <v>0</v>
      </c>
      <c r="H19" s="12" t="s">
        <v>16</v>
      </c>
      <c r="I19" s="43"/>
      <c r="J19" s="43"/>
      <c r="K19" s="43"/>
    </row>
    <row r="20" spans="1:11" ht="26.1" customHeight="1" x14ac:dyDescent="0.2">
      <c r="I20" s="43"/>
      <c r="J20" s="43"/>
      <c r="K20" s="43"/>
    </row>
    <row r="21" spans="1:11" ht="26.1" customHeight="1" x14ac:dyDescent="0.2">
      <c r="A21" s="44" t="s">
        <v>93</v>
      </c>
      <c r="B21" s="44"/>
      <c r="C21" s="56"/>
      <c r="D21" s="56"/>
      <c r="E21" s="56"/>
      <c r="F21" s="56"/>
      <c r="G21" s="56"/>
      <c r="H21" s="56"/>
      <c r="I21" s="56"/>
      <c r="J21" s="56"/>
      <c r="K21" s="56"/>
    </row>
    <row r="22" spans="1:11" ht="13.5" thickBot="1" x14ac:dyDescent="0.25">
      <c r="A22" s="1"/>
      <c r="B22" s="1"/>
      <c r="C22" s="1"/>
      <c r="D22" s="1"/>
      <c r="E22" s="1"/>
      <c r="F22" s="1"/>
      <c r="G22" s="1"/>
      <c r="H22" s="1"/>
      <c r="I22" s="1"/>
      <c r="J22" s="1"/>
      <c r="K22" s="1"/>
    </row>
    <row r="24" spans="1:11" ht="26.1" customHeight="1" x14ac:dyDescent="0.2"/>
    <row r="25" spans="1:11" s="4" customFormat="1" ht="26.1" customHeight="1" x14ac:dyDescent="0.2">
      <c r="A25" s="44" t="s">
        <v>3</v>
      </c>
      <c r="B25" s="44"/>
      <c r="C25" s="50"/>
      <c r="D25" s="50"/>
      <c r="E25" s="51"/>
      <c r="F25" s="11" t="s">
        <v>94</v>
      </c>
      <c r="G25" s="12"/>
      <c r="H25" s="12"/>
      <c r="I25" s="12"/>
      <c r="J25" s="12"/>
      <c r="K25" s="12"/>
    </row>
    <row r="26" spans="1:11" s="4" customFormat="1" x14ac:dyDescent="0.2">
      <c r="F26" s="48"/>
      <c r="G26" s="49"/>
      <c r="H26" s="49"/>
      <c r="I26" s="49"/>
      <c r="J26" s="49"/>
      <c r="K26" s="49"/>
    </row>
    <row r="27" spans="1:11" s="4" customFormat="1" ht="26.1" customHeight="1" x14ac:dyDescent="0.2">
      <c r="A27" s="44" t="s">
        <v>4</v>
      </c>
      <c r="B27" s="44"/>
      <c r="C27" s="45"/>
      <c r="D27" s="45"/>
      <c r="E27" s="46"/>
      <c r="F27" s="13"/>
      <c r="G27" s="4" t="str">
        <f>"Umsatzsteuersatz "&amp;Auswertung!A21&amp;"%"</f>
        <v>Umsatzsteuersatz 19%</v>
      </c>
    </row>
    <row r="28" spans="1:11" s="4" customFormat="1" x14ac:dyDescent="0.2">
      <c r="F28" s="13"/>
    </row>
    <row r="29" spans="1:11" s="4" customFormat="1" ht="26.1" customHeight="1" x14ac:dyDescent="0.2">
      <c r="A29" s="44" t="s">
        <v>5</v>
      </c>
      <c r="B29" s="44"/>
      <c r="C29" s="45"/>
      <c r="D29" s="45"/>
      <c r="E29" s="46"/>
      <c r="F29" s="55" t="s">
        <v>106</v>
      </c>
      <c r="G29" s="54"/>
      <c r="H29" s="54"/>
      <c r="I29" s="54"/>
      <c r="J29" s="54"/>
      <c r="K29" s="54"/>
    </row>
    <row r="30" spans="1:11" s="4" customFormat="1" x14ac:dyDescent="0.2">
      <c r="F30" s="55"/>
      <c r="G30" s="54"/>
      <c r="H30" s="54"/>
      <c r="I30" s="54"/>
      <c r="J30" s="54"/>
      <c r="K30" s="54"/>
    </row>
    <row r="31" spans="1:11" s="4" customFormat="1" ht="26.1" customHeight="1" x14ac:dyDescent="0.2">
      <c r="A31" s="44" t="s">
        <v>102</v>
      </c>
      <c r="B31" s="44"/>
      <c r="C31" s="45"/>
      <c r="D31" s="45"/>
      <c r="E31" s="46"/>
      <c r="F31" s="55"/>
      <c r="G31" s="54"/>
      <c r="H31" s="54"/>
      <c r="I31" s="54"/>
      <c r="J31" s="54"/>
      <c r="K31" s="54"/>
    </row>
    <row r="32" spans="1:11" s="4" customFormat="1" x14ac:dyDescent="0.2">
      <c r="F32" s="13"/>
    </row>
    <row r="33" spans="1:11" s="4" customFormat="1" ht="26.1" customHeight="1" x14ac:dyDescent="0.2">
      <c r="A33" s="53" t="s">
        <v>103</v>
      </c>
      <c r="B33" s="53"/>
      <c r="C33" s="45" t="s">
        <v>109</v>
      </c>
      <c r="D33" s="45"/>
      <c r="E33" s="46"/>
    </row>
    <row r="34" spans="1:11" s="4" customFormat="1" x14ac:dyDescent="0.2"/>
    <row r="35" spans="1:11" s="4" customFormat="1" ht="26.1" customHeight="1" x14ac:dyDescent="0.2"/>
    <row r="36" spans="1:11" s="4" customFormat="1" ht="26.1" customHeight="1" x14ac:dyDescent="0.2"/>
    <row r="37" spans="1:11" s="4" customFormat="1" ht="26.1" customHeight="1" x14ac:dyDescent="0.2">
      <c r="A37" s="47" t="s">
        <v>28</v>
      </c>
      <c r="B37" s="47"/>
      <c r="C37" s="47"/>
      <c r="D37" s="47"/>
      <c r="E37" s="28"/>
      <c r="F37" s="25" t="str">
        <f>IF(Auswertung!A11=1,"Kreis "&amp;C33,"Verband/FLVW")</f>
        <v>Kreis Ahaus-Coesfeld</v>
      </c>
      <c r="G37" s="32">
        <f>C27</f>
        <v>0</v>
      </c>
      <c r="H37" s="32">
        <f>C29</f>
        <v>0</v>
      </c>
      <c r="I37" s="32" t="str">
        <f>IF(C31="","",C31)</f>
        <v/>
      </c>
    </row>
    <row r="38" spans="1:11" s="4" customFormat="1" ht="26.1" customHeight="1" x14ac:dyDescent="0.2">
      <c r="A38" s="47" t="str">
        <f>IF(Auswertung!A16=1,Auswertung!A33,IF(Auswertung!C16=1,Auswertung!A31,Auswertung!A35))</f>
        <v>./. Spieleinnahme x 15,97% = (19% Umsatzsteuer)</v>
      </c>
      <c r="B38" s="47"/>
      <c r="C38" s="47"/>
      <c r="D38" s="47"/>
      <c r="E38" s="16">
        <f>Auswertung!M8</f>
        <v>0</v>
      </c>
      <c r="F38" s="29">
        <f>E38</f>
        <v>0</v>
      </c>
    </row>
    <row r="39" spans="1:11" s="4" customFormat="1" ht="26.1" customHeight="1" x14ac:dyDescent="0.2">
      <c r="A39" s="47" t="str">
        <f>"=Spieleinnahme (Netto)"</f>
        <v>=Spieleinnahme (Netto)</v>
      </c>
      <c r="B39" s="47"/>
      <c r="C39" s="47"/>
      <c r="D39" s="47"/>
      <c r="E39" s="34">
        <f>E37-E38</f>
        <v>0</v>
      </c>
      <c r="F39" s="13"/>
      <c r="G39" s="14"/>
    </row>
    <row r="40" spans="1:11" s="4" customFormat="1" ht="26.1" customHeight="1" x14ac:dyDescent="0.2">
      <c r="A40" s="47" t="str">
        <f>"./. Platzgestellung "&amp;Auswertung!G19&amp;"%"&amp;" (Platzverein)"</f>
        <v>./. Platzgestellung 15% (Platzverein)</v>
      </c>
      <c r="B40" s="47"/>
      <c r="C40" s="47"/>
      <c r="D40" s="47"/>
      <c r="E40" s="16">
        <f>Auswertung!M12</f>
        <v>0</v>
      </c>
      <c r="F40" s="13"/>
      <c r="I40" s="16">
        <f>E40</f>
        <v>0</v>
      </c>
    </row>
    <row r="41" spans="1:11" s="5" customFormat="1" ht="26.1" customHeight="1" x14ac:dyDescent="0.2">
      <c r="A41" s="47" t="str">
        <f>"./. Schiedsrichter, Schiedsrichterassistenten lt. Belegen"</f>
        <v>./. Schiedsrichter, Schiedsrichterassistenten lt. Belegen</v>
      </c>
      <c r="B41" s="47"/>
      <c r="C41" s="47"/>
      <c r="D41" s="47"/>
      <c r="E41" s="33"/>
      <c r="F41" s="23"/>
      <c r="G41" s="4"/>
      <c r="H41" s="4"/>
      <c r="I41" s="4"/>
    </row>
    <row r="42" spans="1:11" s="5" customFormat="1" ht="26.1" customHeight="1" x14ac:dyDescent="0.2">
      <c r="A42" s="47" t="str">
        <f>"./. Reklamekosten lt. Beleg (max. 50 €)"</f>
        <v>./. Reklamekosten lt. Beleg (max. 50 €)</v>
      </c>
      <c r="B42" s="47"/>
      <c r="C42" s="47"/>
      <c r="D42" s="47"/>
      <c r="E42" s="28"/>
      <c r="F42" s="13"/>
      <c r="G42" s="4"/>
      <c r="H42" s="4"/>
      <c r="I42" s="16">
        <f>E42</f>
        <v>0</v>
      </c>
      <c r="J42" s="4"/>
      <c r="K42" s="4"/>
    </row>
    <row r="43" spans="1:11" ht="26.1" customHeight="1" x14ac:dyDescent="0.2">
      <c r="A43" s="47" t="str">
        <f>"./. Fahrtkosten Heimverein"</f>
        <v>./. Fahrtkosten Heimverein</v>
      </c>
      <c r="B43" s="47"/>
      <c r="C43" s="47"/>
      <c r="D43" s="47"/>
      <c r="E43" s="14"/>
      <c r="F43" s="13"/>
      <c r="G43" s="14"/>
      <c r="H43" s="4"/>
      <c r="I43" s="4"/>
      <c r="J43" s="17"/>
      <c r="K43" s="17"/>
    </row>
    <row r="44" spans="1:11" ht="26.1" customHeight="1" x14ac:dyDescent="0.2">
      <c r="A44" s="47" t="s">
        <v>105</v>
      </c>
      <c r="B44" s="47"/>
      <c r="C44" s="47"/>
      <c r="D44" s="47"/>
      <c r="E44" s="28"/>
      <c r="F44" s="13"/>
      <c r="G44" s="16">
        <f>E44</f>
        <v>0</v>
      </c>
      <c r="H44" s="14"/>
      <c r="I44" s="14"/>
      <c r="J44" s="17"/>
      <c r="K44" s="17"/>
    </row>
    <row r="45" spans="1:11" ht="26.1" customHeight="1" x14ac:dyDescent="0.2">
      <c r="A45" s="47" t="str">
        <f>"./. Fahrtkosten Gastverein"</f>
        <v>./. Fahrtkosten Gastverein</v>
      </c>
      <c r="B45" s="47"/>
      <c r="C45" s="47"/>
      <c r="D45" s="47"/>
      <c r="E45" s="14"/>
      <c r="F45" s="13"/>
      <c r="J45" s="22"/>
      <c r="K45" s="22"/>
    </row>
    <row r="46" spans="1:11" ht="26.1" customHeight="1" x14ac:dyDescent="0.2">
      <c r="A46" s="47" t="s">
        <v>105</v>
      </c>
      <c r="B46" s="47"/>
      <c r="C46" s="47"/>
      <c r="D46" s="47"/>
      <c r="E46" s="28"/>
      <c r="F46" s="13"/>
      <c r="G46" s="14"/>
      <c r="H46" s="16">
        <f>E46</f>
        <v>0</v>
      </c>
      <c r="I46" s="14"/>
      <c r="J46" s="17"/>
      <c r="K46" s="17"/>
    </row>
    <row r="47" spans="1:11" ht="26.1" customHeight="1" thickBot="1" x14ac:dyDescent="0.25">
      <c r="A47" s="4" t="str">
        <f>"= Zwischensumme"</f>
        <v>= Zwischensumme</v>
      </c>
      <c r="B47" s="17"/>
      <c r="C47" s="17"/>
      <c r="D47" s="17"/>
      <c r="E47" s="27">
        <f>E39-E40-E41-E42-E44-E46</f>
        <v>0</v>
      </c>
      <c r="F47" s="13"/>
      <c r="G47" s="14"/>
      <c r="H47" s="14"/>
      <c r="I47" s="14"/>
      <c r="J47" s="17"/>
      <c r="K47" s="17"/>
    </row>
    <row r="48" spans="1:11" ht="26.1" customHeight="1" thickTop="1" x14ac:dyDescent="0.2">
      <c r="A48" s="17"/>
      <c r="B48" s="17"/>
      <c r="C48" s="17"/>
      <c r="D48" s="17"/>
      <c r="E48" s="17"/>
      <c r="F48" s="13"/>
      <c r="J48" s="17"/>
      <c r="K48" s="17"/>
    </row>
    <row r="49" spans="1:11" ht="26.1" customHeight="1" thickBot="1" x14ac:dyDescent="0.25">
      <c r="A49" s="44" t="str">
        <f>"davon entfallen 1/3 auf "&amp;C27</f>
        <v xml:space="preserve">davon entfallen 1/3 auf </v>
      </c>
      <c r="B49" s="44"/>
      <c r="C49" s="44"/>
      <c r="D49" s="44"/>
      <c r="E49" s="30">
        <f>IF(E47&lt;0.01,0,E47/3)</f>
        <v>0</v>
      </c>
      <c r="F49" s="13"/>
      <c r="G49" s="16">
        <f>E49</f>
        <v>0</v>
      </c>
      <c r="H49" s="14"/>
      <c r="I49" s="14"/>
      <c r="J49" s="17"/>
      <c r="K49" s="17"/>
    </row>
    <row r="50" spans="1:11" ht="26.1" customHeight="1" thickTop="1" thickBot="1" x14ac:dyDescent="0.25">
      <c r="A50" s="44" t="str">
        <f>"davon entfallen 1/3 auf "&amp;C29</f>
        <v xml:space="preserve">davon entfallen 1/3 auf </v>
      </c>
      <c r="B50" s="44"/>
      <c r="C50" s="44"/>
      <c r="D50" s="44"/>
      <c r="E50" s="31">
        <f>E49</f>
        <v>0</v>
      </c>
      <c r="F50" s="13"/>
      <c r="G50" s="35"/>
      <c r="H50" s="16">
        <f>E50</f>
        <v>0</v>
      </c>
      <c r="I50" s="14"/>
      <c r="J50" s="17"/>
      <c r="K50" s="17"/>
    </row>
    <row r="51" spans="1:11" ht="26.1" customHeight="1" thickTop="1" thickBot="1" x14ac:dyDescent="0.25">
      <c r="A51" s="44" t="str">
        <f>"davon entfallen 1/3 auf den "&amp;F37</f>
        <v>davon entfallen 1/3 auf den Kreis Ahaus-Coesfeld</v>
      </c>
      <c r="B51" s="44"/>
      <c r="C51" s="44"/>
      <c r="D51" s="44"/>
      <c r="E51" s="31">
        <f>E49</f>
        <v>0</v>
      </c>
      <c r="F51" s="29">
        <f>E51</f>
        <v>0</v>
      </c>
      <c r="G51" s="14"/>
      <c r="H51" s="14"/>
      <c r="I51" s="14"/>
      <c r="J51" s="17"/>
      <c r="K51" s="17"/>
    </row>
    <row r="52" spans="1:11" ht="5.0999999999999996" customHeight="1" thickTop="1" thickBot="1" x14ac:dyDescent="0.25">
      <c r="A52" s="17"/>
      <c r="B52" s="17"/>
      <c r="C52" s="17"/>
      <c r="D52" s="17"/>
      <c r="E52" s="14"/>
      <c r="F52" s="38"/>
      <c r="G52" s="39"/>
      <c r="H52" s="39"/>
      <c r="I52" s="39"/>
      <c r="J52" s="17"/>
      <c r="K52" s="17"/>
    </row>
    <row r="53" spans="1:11" ht="26.1" customHeight="1" thickTop="1" thickBot="1" x14ac:dyDescent="0.25">
      <c r="A53" s="17"/>
      <c r="B53" s="17"/>
      <c r="C53" s="17"/>
      <c r="D53" s="17"/>
      <c r="E53" s="17"/>
      <c r="F53" s="36">
        <f>(SUM(F38:F51))</f>
        <v>0</v>
      </c>
      <c r="G53" s="37">
        <f>SUM(G38:G51)</f>
        <v>0</v>
      </c>
      <c r="H53" s="37">
        <f>SUM(H38:H51)</f>
        <v>0</v>
      </c>
      <c r="I53" s="37">
        <f>SUM(I38:I51)</f>
        <v>0</v>
      </c>
      <c r="J53" s="18">
        <f>SUM(J38:J51)</f>
        <v>0</v>
      </c>
      <c r="K53" s="24">
        <f>SUM(K38:K51)</f>
        <v>0</v>
      </c>
    </row>
    <row r="54" spans="1:11" ht="26.1" customHeight="1" thickTop="1" x14ac:dyDescent="0.2">
      <c r="A54" s="17"/>
      <c r="B54" s="17"/>
      <c r="C54" s="17"/>
      <c r="D54" s="17"/>
      <c r="E54" s="17"/>
      <c r="F54" s="14"/>
      <c r="G54" s="14"/>
      <c r="H54" s="14"/>
      <c r="I54" s="14"/>
    </row>
    <row r="55" spans="1:11" ht="26.1" customHeight="1" x14ac:dyDescent="0.2">
      <c r="A55" s="17"/>
      <c r="B55" s="17"/>
      <c r="C55" s="17"/>
      <c r="D55" s="17"/>
      <c r="E55" s="17"/>
      <c r="F55" s="14"/>
      <c r="G55" s="14"/>
      <c r="H55" s="14"/>
      <c r="I55" s="14"/>
      <c r="J55" s="17"/>
      <c r="K55" s="17"/>
    </row>
    <row r="56" spans="1:11" ht="26.1" customHeight="1" x14ac:dyDescent="0.2">
      <c r="A56" s="52" t="s">
        <v>36</v>
      </c>
      <c r="B56" s="52"/>
      <c r="C56" s="52"/>
      <c r="D56" s="52"/>
      <c r="E56" s="52"/>
      <c r="F56" s="4"/>
      <c r="G56" s="52" t="s">
        <v>37</v>
      </c>
      <c r="H56" s="52"/>
      <c r="I56" s="52"/>
      <c r="J56" s="52"/>
      <c r="K56" s="52"/>
    </row>
    <row r="57" spans="1:11" x14ac:dyDescent="0.2">
      <c r="A57" s="17"/>
      <c r="B57" s="17"/>
      <c r="C57" s="17"/>
      <c r="D57" s="17"/>
      <c r="E57" s="17"/>
      <c r="F57" s="17"/>
      <c r="G57" s="17"/>
      <c r="H57" s="17"/>
      <c r="I57" s="17"/>
      <c r="J57" s="17"/>
      <c r="K57" s="17"/>
    </row>
    <row r="58" spans="1:11" ht="15.75" customHeight="1" x14ac:dyDescent="0.2">
      <c r="A58" s="54" t="s">
        <v>101</v>
      </c>
      <c r="B58" s="54"/>
      <c r="C58" s="54"/>
      <c r="D58" s="54"/>
      <c r="E58" s="54"/>
      <c r="F58" s="54"/>
      <c r="G58" s="54"/>
      <c r="H58" s="54"/>
      <c r="I58" s="54"/>
      <c r="J58" s="19"/>
      <c r="K58" s="19"/>
    </row>
    <row r="59" spans="1:11" ht="15.75" x14ac:dyDescent="0.25">
      <c r="A59" s="2"/>
      <c r="B59" s="17"/>
      <c r="C59" s="17"/>
      <c r="D59" s="17"/>
      <c r="E59" s="17"/>
      <c r="F59" s="17"/>
      <c r="G59" s="17"/>
      <c r="H59" s="17"/>
      <c r="I59" s="17"/>
      <c r="J59" s="17"/>
      <c r="K59" s="17"/>
    </row>
    <row r="60" spans="1:11" ht="26.1" customHeight="1" x14ac:dyDescent="0.2">
      <c r="A60" s="54" t="s">
        <v>104</v>
      </c>
      <c r="B60" s="54"/>
      <c r="C60" s="54"/>
      <c r="D60" s="54"/>
      <c r="E60" s="54"/>
      <c r="F60" s="54"/>
      <c r="G60" s="54"/>
      <c r="H60" s="54"/>
      <c r="I60" s="54"/>
      <c r="J60" s="54"/>
      <c r="K60" s="54"/>
    </row>
    <row r="61" spans="1:11" ht="26.1" customHeight="1" x14ac:dyDescent="0.2">
      <c r="A61" s="54" t="str">
        <f>IF(Auswertung!A11=1,Auswertung!A37,Auswertung!A39)</f>
        <v>Kreiskassierer des Kreises Ahaus-Coesfeld Tim Wesbuer (tim.wesbuer@flvw.de)</v>
      </c>
      <c r="B61" s="54"/>
      <c r="C61" s="54"/>
      <c r="D61" s="54"/>
      <c r="E61" s="54"/>
      <c r="F61" s="54"/>
      <c r="G61" s="19"/>
      <c r="H61" s="19"/>
      <c r="I61" s="19"/>
      <c r="J61" s="19"/>
      <c r="K61" s="19"/>
    </row>
    <row r="62" spans="1:11" ht="26.1" customHeight="1" thickBot="1" x14ac:dyDescent="0.25">
      <c r="A62" s="54" t="s">
        <v>39</v>
      </c>
      <c r="B62" s="54"/>
      <c r="C62" s="54"/>
      <c r="D62" s="20">
        <f>F53</f>
        <v>0</v>
      </c>
      <c r="E62" s="54" t="str">
        <f>Auswertung!A47</f>
        <v>werden durch die Kreiskasse des Kreises Ahaus-Coesfeld eingezogen.</v>
      </c>
      <c r="F62" s="54"/>
      <c r="G62" s="54"/>
      <c r="H62" s="54"/>
      <c r="I62" s="54"/>
      <c r="J62" s="54"/>
      <c r="K62" s="54"/>
    </row>
    <row r="63" spans="1:11" ht="16.5" thickTop="1" x14ac:dyDescent="0.25">
      <c r="A63" s="2"/>
      <c r="B63" s="17"/>
      <c r="C63" s="17"/>
      <c r="D63" s="17"/>
      <c r="E63" s="17"/>
      <c r="F63" s="17"/>
      <c r="G63" s="17"/>
      <c r="H63" s="17"/>
      <c r="I63" s="17"/>
      <c r="J63" s="17"/>
      <c r="K63" s="17"/>
    </row>
    <row r="64" spans="1:11" ht="15.75" x14ac:dyDescent="0.25">
      <c r="A64" s="2"/>
      <c r="B64" s="17"/>
      <c r="C64" s="17"/>
      <c r="D64" s="17"/>
      <c r="E64" s="17"/>
      <c r="F64" s="17"/>
      <c r="G64" s="17"/>
      <c r="H64" s="17"/>
      <c r="I64" s="17"/>
      <c r="J64" s="17"/>
      <c r="K64" s="17"/>
    </row>
    <row r="65" spans="1:11" x14ac:dyDescent="0.2">
      <c r="A65" s="17"/>
      <c r="B65" s="17"/>
      <c r="C65" s="17"/>
      <c r="D65" s="17"/>
      <c r="E65" s="17"/>
      <c r="F65" s="17"/>
      <c r="G65" s="17"/>
      <c r="H65" s="17"/>
      <c r="I65" s="17"/>
      <c r="J65" s="17"/>
      <c r="K65" s="17"/>
    </row>
    <row r="66" spans="1:11" x14ac:dyDescent="0.2">
      <c r="A66" s="17"/>
      <c r="B66" s="17"/>
      <c r="C66" s="17"/>
      <c r="D66" s="17"/>
      <c r="E66" s="17"/>
      <c r="F66" s="17"/>
      <c r="G66" s="17"/>
      <c r="H66" s="17"/>
      <c r="I66" s="17"/>
      <c r="J66" s="17"/>
      <c r="K66" s="17"/>
    </row>
    <row r="67" spans="1:11" x14ac:dyDescent="0.2">
      <c r="A67" s="17"/>
      <c r="B67" s="17"/>
      <c r="C67" s="17"/>
      <c r="D67" s="17"/>
      <c r="E67" s="17"/>
      <c r="F67" s="17"/>
      <c r="G67" s="17"/>
      <c r="H67" s="17"/>
      <c r="I67" s="17"/>
      <c r="J67" s="17"/>
      <c r="K67" s="17"/>
    </row>
    <row r="68" spans="1:11" x14ac:dyDescent="0.2">
      <c r="A68" s="17"/>
      <c r="B68" s="17"/>
      <c r="C68" s="17"/>
      <c r="D68" s="17"/>
      <c r="E68" s="17"/>
      <c r="F68" s="17"/>
      <c r="G68" s="17"/>
      <c r="H68" s="17"/>
      <c r="I68" s="17"/>
      <c r="J68" s="17"/>
      <c r="K68" s="17"/>
    </row>
    <row r="69" spans="1:11" x14ac:dyDescent="0.2">
      <c r="A69" s="17"/>
      <c r="B69" s="17"/>
      <c r="C69" s="17"/>
      <c r="D69" s="17"/>
      <c r="E69" s="17"/>
      <c r="F69" s="17"/>
      <c r="G69" s="17"/>
      <c r="H69" s="17"/>
      <c r="I69" s="17"/>
      <c r="J69" s="17"/>
      <c r="K69" s="17"/>
    </row>
    <row r="70" spans="1:11" x14ac:dyDescent="0.2">
      <c r="A70" s="17"/>
      <c r="B70" s="17"/>
      <c r="C70" s="17"/>
      <c r="D70" s="17"/>
      <c r="E70" s="17"/>
      <c r="F70" s="17"/>
      <c r="G70" s="17"/>
      <c r="H70" s="17"/>
      <c r="I70" s="17"/>
      <c r="J70" s="17"/>
      <c r="K70" s="17"/>
    </row>
    <row r="71" spans="1:11" x14ac:dyDescent="0.2">
      <c r="A71" s="17"/>
      <c r="B71" s="17"/>
      <c r="C71" s="17"/>
      <c r="D71" s="17"/>
      <c r="E71" s="17"/>
      <c r="F71" s="17"/>
      <c r="G71" s="17"/>
      <c r="H71" s="17"/>
      <c r="I71" s="17"/>
      <c r="J71" s="17"/>
      <c r="K71" s="17"/>
    </row>
    <row r="72" spans="1:11" x14ac:dyDescent="0.2">
      <c r="A72" s="17"/>
      <c r="B72" s="17"/>
      <c r="C72" s="17"/>
      <c r="D72" s="17"/>
      <c r="E72" s="17"/>
      <c r="F72" s="17"/>
      <c r="G72" s="17"/>
      <c r="H72" s="17"/>
      <c r="I72" s="17"/>
      <c r="J72" s="17"/>
      <c r="K72" s="17"/>
    </row>
    <row r="73" spans="1:11" x14ac:dyDescent="0.2">
      <c r="A73" s="17"/>
      <c r="B73" s="17"/>
      <c r="C73" s="17"/>
      <c r="D73" s="17"/>
      <c r="E73" s="17"/>
      <c r="F73" s="17"/>
      <c r="G73" s="17"/>
      <c r="H73" s="17"/>
      <c r="I73" s="17"/>
      <c r="J73" s="17"/>
      <c r="K73" s="17"/>
    </row>
    <row r="74" spans="1:11" x14ac:dyDescent="0.2">
      <c r="A74" s="17"/>
      <c r="B74" s="17"/>
      <c r="C74" s="17"/>
      <c r="D74" s="17"/>
      <c r="E74" s="17"/>
      <c r="F74" s="17"/>
      <c r="G74" s="17"/>
      <c r="H74" s="17"/>
      <c r="I74" s="17"/>
      <c r="J74" s="17"/>
      <c r="K74" s="17"/>
    </row>
    <row r="75" spans="1:11" x14ac:dyDescent="0.2">
      <c r="A75" s="17"/>
      <c r="B75" s="17"/>
      <c r="C75" s="17"/>
      <c r="D75" s="17"/>
      <c r="E75" s="17"/>
      <c r="F75" s="17"/>
      <c r="G75" s="17"/>
      <c r="H75" s="17"/>
      <c r="I75" s="17"/>
      <c r="J75" s="17"/>
      <c r="K75" s="17"/>
    </row>
    <row r="76" spans="1:11" x14ac:dyDescent="0.2">
      <c r="A76" s="17"/>
      <c r="B76" s="17"/>
      <c r="C76" s="17"/>
      <c r="D76" s="17"/>
      <c r="E76" s="17"/>
      <c r="F76" s="17"/>
      <c r="G76" s="17"/>
      <c r="H76" s="17"/>
      <c r="I76" s="17"/>
      <c r="J76" s="17"/>
      <c r="K76" s="17"/>
    </row>
    <row r="77" spans="1:11" x14ac:dyDescent="0.2">
      <c r="A77" s="17"/>
      <c r="B77" s="17"/>
      <c r="C77" s="17"/>
      <c r="D77" s="17"/>
      <c r="E77" s="17"/>
      <c r="F77" s="17"/>
      <c r="G77" s="17"/>
      <c r="H77" s="17"/>
      <c r="I77" s="17"/>
      <c r="J77" s="17"/>
      <c r="K77" s="17"/>
    </row>
    <row r="78" spans="1:11" x14ac:dyDescent="0.2">
      <c r="A78" s="17"/>
      <c r="B78" s="17"/>
      <c r="C78" s="17"/>
      <c r="D78" s="17"/>
      <c r="E78" s="17"/>
      <c r="F78" s="17"/>
      <c r="G78" s="17"/>
      <c r="H78" s="17"/>
      <c r="I78" s="17"/>
      <c r="J78" s="17"/>
      <c r="K78" s="17"/>
    </row>
    <row r="79" spans="1:11" x14ac:dyDescent="0.2">
      <c r="A79" s="17"/>
      <c r="B79" s="17"/>
      <c r="C79" s="17"/>
      <c r="D79" s="17"/>
      <c r="E79" s="17"/>
      <c r="F79" s="17"/>
      <c r="G79" s="17"/>
      <c r="H79" s="17"/>
      <c r="I79" s="17"/>
      <c r="J79" s="17"/>
      <c r="K79" s="17"/>
    </row>
    <row r="80" spans="1:11" x14ac:dyDescent="0.2">
      <c r="A80" s="17"/>
      <c r="B80" s="17"/>
      <c r="C80" s="17"/>
      <c r="D80" s="17"/>
      <c r="E80" s="17"/>
      <c r="F80" s="17"/>
      <c r="G80" s="17"/>
      <c r="H80" s="17"/>
      <c r="I80" s="17"/>
      <c r="J80" s="17"/>
      <c r="K80" s="17"/>
    </row>
    <row r="81" spans="1:11" x14ac:dyDescent="0.2">
      <c r="A81" s="17"/>
      <c r="B81" s="17"/>
      <c r="C81" s="17"/>
      <c r="D81" s="17"/>
      <c r="E81" s="17"/>
      <c r="F81" s="17"/>
      <c r="G81" s="17"/>
      <c r="H81" s="17"/>
      <c r="I81" s="17"/>
      <c r="J81" s="17"/>
      <c r="K81" s="17"/>
    </row>
    <row r="82" spans="1:11" x14ac:dyDescent="0.2">
      <c r="A82" s="17"/>
      <c r="B82" s="17"/>
      <c r="C82" s="17"/>
      <c r="D82" s="17"/>
      <c r="E82" s="17"/>
      <c r="F82" s="17"/>
      <c r="G82" s="17"/>
      <c r="H82" s="17"/>
      <c r="I82" s="17"/>
      <c r="J82" s="17"/>
      <c r="K82" s="17"/>
    </row>
    <row r="83" spans="1:11" x14ac:dyDescent="0.2">
      <c r="A83" s="17"/>
      <c r="B83" s="17"/>
      <c r="C83" s="17"/>
      <c r="D83" s="17"/>
      <c r="E83" s="17"/>
      <c r="F83" s="17"/>
      <c r="G83" s="17"/>
      <c r="H83" s="17"/>
      <c r="I83" s="17"/>
      <c r="J83" s="17"/>
      <c r="K83" s="17"/>
    </row>
    <row r="84" spans="1:11" x14ac:dyDescent="0.2">
      <c r="A84" s="17"/>
      <c r="B84" s="17"/>
      <c r="C84" s="17"/>
      <c r="D84" s="17"/>
      <c r="E84" s="17"/>
      <c r="F84" s="17"/>
      <c r="G84" s="17"/>
      <c r="H84" s="17"/>
      <c r="I84" s="17"/>
      <c r="J84" s="17"/>
      <c r="K84" s="17"/>
    </row>
    <row r="85" spans="1:11" x14ac:dyDescent="0.2">
      <c r="A85" s="17"/>
      <c r="B85" s="17"/>
      <c r="C85" s="17"/>
      <c r="D85" s="17"/>
      <c r="E85" s="17"/>
      <c r="F85" s="17"/>
      <c r="G85" s="17"/>
      <c r="H85" s="17"/>
      <c r="I85" s="17"/>
      <c r="J85" s="17"/>
      <c r="K85" s="17"/>
    </row>
    <row r="86" spans="1:11" x14ac:dyDescent="0.2">
      <c r="A86" s="17"/>
      <c r="B86" s="17"/>
      <c r="C86" s="17"/>
      <c r="D86" s="17"/>
      <c r="E86" s="17"/>
      <c r="F86" s="17"/>
      <c r="G86" s="17"/>
      <c r="H86" s="17"/>
      <c r="I86" s="17"/>
      <c r="J86" s="17"/>
      <c r="K86" s="17"/>
    </row>
    <row r="87" spans="1:11" x14ac:dyDescent="0.2">
      <c r="A87" s="17"/>
      <c r="B87" s="17"/>
      <c r="C87" s="17"/>
      <c r="D87" s="17"/>
      <c r="E87" s="17"/>
      <c r="F87" s="17"/>
      <c r="G87" s="17"/>
      <c r="H87" s="17"/>
      <c r="I87" s="17"/>
      <c r="J87" s="17"/>
      <c r="K87" s="17"/>
    </row>
    <row r="88" spans="1:11" x14ac:dyDescent="0.2">
      <c r="A88" s="17"/>
      <c r="B88" s="17"/>
      <c r="C88" s="17"/>
      <c r="D88" s="17"/>
      <c r="E88" s="17"/>
      <c r="F88" s="17"/>
      <c r="G88" s="17"/>
      <c r="H88" s="17"/>
      <c r="I88" s="17"/>
      <c r="J88" s="17"/>
      <c r="K88" s="17"/>
    </row>
  </sheetData>
  <sheetProtection password="CC19" sheet="1" objects="1" scenarios="1"/>
  <mergeCells count="41">
    <mergeCell ref="G56:K56"/>
    <mergeCell ref="A39:D39"/>
    <mergeCell ref="F29:K31"/>
    <mergeCell ref="A41:D41"/>
    <mergeCell ref="C21:K21"/>
    <mergeCell ref="A45:D45"/>
    <mergeCell ref="A49:D49"/>
    <mergeCell ref="A50:D50"/>
    <mergeCell ref="A21:B21"/>
    <mergeCell ref="A31:B31"/>
    <mergeCell ref="A44:D44"/>
    <mergeCell ref="A46:D46"/>
    <mergeCell ref="A62:C62"/>
    <mergeCell ref="E62:K62"/>
    <mergeCell ref="A58:I58"/>
    <mergeCell ref="A60:K60"/>
    <mergeCell ref="A61:F61"/>
    <mergeCell ref="A40:D40"/>
    <mergeCell ref="B17:C17"/>
    <mergeCell ref="A51:D51"/>
    <mergeCell ref="C25:E25"/>
    <mergeCell ref="A56:E56"/>
    <mergeCell ref="A42:D42"/>
    <mergeCell ref="A27:B27"/>
    <mergeCell ref="A29:B29"/>
    <mergeCell ref="A43:D43"/>
    <mergeCell ref="A33:B33"/>
    <mergeCell ref="C31:E31"/>
    <mergeCell ref="C27:E27"/>
    <mergeCell ref="A37:D37"/>
    <mergeCell ref="C33:E33"/>
    <mergeCell ref="A25:B25"/>
    <mergeCell ref="C29:E29"/>
    <mergeCell ref="I16:K20"/>
    <mergeCell ref="A38:D38"/>
    <mergeCell ref="F26:K26"/>
    <mergeCell ref="A1:K2"/>
    <mergeCell ref="A7:H7"/>
    <mergeCell ref="A12:H12"/>
    <mergeCell ref="A14:C16"/>
    <mergeCell ref="B13:C13"/>
  </mergeCells>
  <phoneticPr fontId="4" type="noConversion"/>
  <pageMargins left="0.78740157480314965" right="0.39370078740157483" top="0.59055118110236227" bottom="0.59055118110236227" header="0.51181102362204722" footer="0.51181102362204722"/>
  <pageSetup paperSize="9" scale="6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1" r:id="rId4" name="Check Box 3">
              <controlPr defaultSize="0" autoFill="0" autoLine="0" autoPict="0" altText="ja">
                <anchor moveWithCells="1">
                  <from>
                    <xdr:col>3</xdr:col>
                    <xdr:colOff>571500</xdr:colOff>
                    <xdr:row>12</xdr:row>
                    <xdr:rowOff>47625</xdr:rowOff>
                  </from>
                  <to>
                    <xdr:col>4</xdr:col>
                    <xdr:colOff>9525</xdr:colOff>
                    <xdr:row>12</xdr:row>
                    <xdr:rowOff>266700</xdr:rowOff>
                  </to>
                </anchor>
              </controlPr>
            </control>
          </mc:Choice>
        </mc:AlternateContent>
        <mc:AlternateContent xmlns:mc="http://schemas.openxmlformats.org/markup-compatibility/2006">
          <mc:Choice Requires="x14">
            <control shapeId="2052" r:id="rId5" name="Check Box 4">
              <controlPr defaultSize="0" autoFill="0" autoLine="0" autoPict="0" altText="ja">
                <anchor moveWithCells="1">
                  <from>
                    <xdr:col>3</xdr:col>
                    <xdr:colOff>542925</xdr:colOff>
                    <xdr:row>14</xdr:row>
                    <xdr:rowOff>47625</xdr:rowOff>
                  </from>
                  <to>
                    <xdr:col>3</xdr:col>
                    <xdr:colOff>1057275</xdr:colOff>
                    <xdr:row>14</xdr:row>
                    <xdr:rowOff>266700</xdr:rowOff>
                  </to>
                </anchor>
              </controlPr>
            </control>
          </mc:Choice>
        </mc:AlternateContent>
        <mc:AlternateContent xmlns:mc="http://schemas.openxmlformats.org/markup-compatibility/2006">
          <mc:Choice Requires="x14">
            <control shapeId="2053" r:id="rId6" name="Check Box 5">
              <controlPr defaultSize="0" autoFill="0" autoLine="0" autoPict="0" altText="ja">
                <anchor moveWithCells="1">
                  <from>
                    <xdr:col>3</xdr:col>
                    <xdr:colOff>552450</xdr:colOff>
                    <xdr:row>16</xdr:row>
                    <xdr:rowOff>47625</xdr:rowOff>
                  </from>
                  <to>
                    <xdr:col>3</xdr:col>
                    <xdr:colOff>1066800</xdr:colOff>
                    <xdr:row>16</xdr:row>
                    <xdr:rowOff>266700</xdr:rowOff>
                  </to>
                </anchor>
              </controlPr>
            </control>
          </mc:Choice>
        </mc:AlternateContent>
        <mc:AlternateContent xmlns:mc="http://schemas.openxmlformats.org/markup-compatibility/2006">
          <mc:Choice Requires="x14">
            <control shapeId="2054" r:id="rId7" name="Check Box 6">
              <controlPr defaultSize="0" autoFill="0" autoLine="0" autoPict="0" altText="ja">
                <anchor moveWithCells="1">
                  <from>
                    <xdr:col>3</xdr:col>
                    <xdr:colOff>542925</xdr:colOff>
                    <xdr:row>18</xdr:row>
                    <xdr:rowOff>47625</xdr:rowOff>
                  </from>
                  <to>
                    <xdr:col>3</xdr:col>
                    <xdr:colOff>1057275</xdr:colOff>
                    <xdr:row>18</xdr:row>
                    <xdr:rowOff>266700</xdr:rowOff>
                  </to>
                </anchor>
              </controlPr>
            </control>
          </mc:Choice>
        </mc:AlternateContent>
        <mc:AlternateContent xmlns:mc="http://schemas.openxmlformats.org/markup-compatibility/2006">
          <mc:Choice Requires="x14">
            <control shapeId="2055" r:id="rId8" name="Check Box 7">
              <controlPr defaultSize="0" autoFill="0" autoLine="0" autoPict="0" altText="ja">
                <anchor moveWithCells="1">
                  <from>
                    <xdr:col>0</xdr:col>
                    <xdr:colOff>76200</xdr:colOff>
                    <xdr:row>12</xdr:row>
                    <xdr:rowOff>47625</xdr:rowOff>
                  </from>
                  <to>
                    <xdr:col>0</xdr:col>
                    <xdr:colOff>590550</xdr:colOff>
                    <xdr:row>12</xdr:row>
                    <xdr:rowOff>266700</xdr:rowOff>
                  </to>
                </anchor>
              </controlPr>
            </control>
          </mc:Choice>
        </mc:AlternateContent>
        <mc:AlternateContent xmlns:mc="http://schemas.openxmlformats.org/markup-compatibility/2006">
          <mc:Choice Requires="x14">
            <control shapeId="2056" r:id="rId9" name="Check Box 8">
              <controlPr defaultSize="0" autoFill="0" autoLine="0" autoPict="0" altText="ja">
                <anchor moveWithCells="1">
                  <from>
                    <xdr:col>0</xdr:col>
                    <xdr:colOff>76200</xdr:colOff>
                    <xdr:row>16</xdr:row>
                    <xdr:rowOff>47625</xdr:rowOff>
                  </from>
                  <to>
                    <xdr:col>0</xdr:col>
                    <xdr:colOff>590550</xdr:colOff>
                    <xdr:row>16</xdr:row>
                    <xdr:rowOff>266700</xdr:rowOff>
                  </to>
                </anchor>
              </controlPr>
            </control>
          </mc:Choice>
        </mc:AlternateContent>
        <mc:AlternateContent xmlns:mc="http://schemas.openxmlformats.org/markup-compatibility/2006">
          <mc:Choice Requires="x14">
            <control shapeId="2057" r:id="rId10" name="Check Box 9">
              <controlPr defaultSize="0" autoFill="0" autoLine="0" autoPict="0" altText="ja">
                <anchor moveWithCells="1">
                  <from>
                    <xdr:col>6</xdr:col>
                    <xdr:colOff>561975</xdr:colOff>
                    <xdr:row>12</xdr:row>
                    <xdr:rowOff>47625</xdr:rowOff>
                  </from>
                  <to>
                    <xdr:col>6</xdr:col>
                    <xdr:colOff>1076325</xdr:colOff>
                    <xdr:row>12</xdr:row>
                    <xdr:rowOff>266700</xdr:rowOff>
                  </to>
                </anchor>
              </controlPr>
            </control>
          </mc:Choice>
        </mc:AlternateContent>
        <mc:AlternateContent xmlns:mc="http://schemas.openxmlformats.org/markup-compatibility/2006">
          <mc:Choice Requires="x14">
            <control shapeId="2058" r:id="rId11" name="Check Box 10">
              <controlPr defaultSize="0" autoFill="0" autoLine="0" autoPict="0" altText="ja">
                <anchor moveWithCells="1">
                  <from>
                    <xdr:col>6</xdr:col>
                    <xdr:colOff>561975</xdr:colOff>
                    <xdr:row>14</xdr:row>
                    <xdr:rowOff>47625</xdr:rowOff>
                  </from>
                  <to>
                    <xdr:col>6</xdr:col>
                    <xdr:colOff>1076325</xdr:colOff>
                    <xdr:row>14</xdr:row>
                    <xdr:rowOff>266700</xdr:rowOff>
                  </to>
                </anchor>
              </controlPr>
            </control>
          </mc:Choice>
        </mc:AlternateContent>
        <mc:AlternateContent xmlns:mc="http://schemas.openxmlformats.org/markup-compatibility/2006">
          <mc:Choice Requires="x14">
            <control shapeId="2059" r:id="rId12" name="Check Box 11">
              <controlPr defaultSize="0" autoFill="0" autoLine="0" autoPict="0" altText="ja">
                <anchor moveWithCells="1">
                  <from>
                    <xdr:col>6</xdr:col>
                    <xdr:colOff>561975</xdr:colOff>
                    <xdr:row>16</xdr:row>
                    <xdr:rowOff>47625</xdr:rowOff>
                  </from>
                  <to>
                    <xdr:col>6</xdr:col>
                    <xdr:colOff>1076325</xdr:colOff>
                    <xdr:row>16</xdr:row>
                    <xdr:rowOff>266700</xdr:rowOff>
                  </to>
                </anchor>
              </controlPr>
            </control>
          </mc:Choice>
        </mc:AlternateContent>
        <mc:AlternateContent xmlns:mc="http://schemas.openxmlformats.org/markup-compatibility/2006">
          <mc:Choice Requires="x14">
            <control shapeId="2060" r:id="rId13" name="Check Box 12">
              <controlPr defaultSize="0" autoFill="0" autoLine="0" autoPict="0" altText="ja">
                <anchor moveWithCells="1">
                  <from>
                    <xdr:col>6</xdr:col>
                    <xdr:colOff>561975</xdr:colOff>
                    <xdr:row>18</xdr:row>
                    <xdr:rowOff>47625</xdr:rowOff>
                  </from>
                  <to>
                    <xdr:col>6</xdr:col>
                    <xdr:colOff>1076325</xdr:colOff>
                    <xdr:row>18</xdr:row>
                    <xdr:rowOff>266700</xdr:rowOff>
                  </to>
                </anchor>
              </controlPr>
            </control>
          </mc:Choice>
        </mc:AlternateContent>
        <mc:AlternateContent xmlns:mc="http://schemas.openxmlformats.org/markup-compatibility/2006">
          <mc:Choice Requires="x14">
            <control shapeId="2062" r:id="rId14" name="Check Box 14">
              <controlPr defaultSize="0" autoFill="0" autoLine="0" autoPict="0">
                <anchor moveWithCells="1">
                  <from>
                    <xdr:col>5</xdr:col>
                    <xdr:colOff>76200</xdr:colOff>
                    <xdr:row>26</xdr:row>
                    <xdr:rowOff>19050</xdr:rowOff>
                  </from>
                  <to>
                    <xdr:col>5</xdr:col>
                    <xdr:colOff>590550</xdr:colOff>
                    <xdr:row>26</xdr:row>
                    <xdr:rowOff>295275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21C6C-86E5-497D-B336-B83A947D60F3}">
  <sheetPr>
    <tabColor indexed="10"/>
  </sheetPr>
  <dimension ref="A2:M56"/>
  <sheetViews>
    <sheetView topLeftCell="A10" workbookViewId="0">
      <selection activeCell="A45" sqref="A45:G45"/>
    </sheetView>
  </sheetViews>
  <sheetFormatPr baseColWidth="10" defaultRowHeight="12.75" x14ac:dyDescent="0.2"/>
  <cols>
    <col min="2" max="2" width="13.85546875" customWidth="1"/>
    <col min="4" max="4" width="13.5703125" customWidth="1"/>
    <col min="7" max="7" width="14" customWidth="1"/>
    <col min="13" max="13" width="11.42578125" style="15"/>
  </cols>
  <sheetData>
    <row r="2" spans="1:13" x14ac:dyDescent="0.2">
      <c r="A2" s="6" t="s">
        <v>7</v>
      </c>
      <c r="B2" s="6" t="s">
        <v>8</v>
      </c>
      <c r="C2" s="6" t="s">
        <v>12</v>
      </c>
      <c r="D2" s="6" t="s">
        <v>13</v>
      </c>
      <c r="E2" s="6" t="s">
        <v>14</v>
      </c>
      <c r="F2" s="6" t="s">
        <v>15</v>
      </c>
      <c r="G2" s="6" t="s">
        <v>16</v>
      </c>
      <c r="H2" s="6" t="s">
        <v>17</v>
      </c>
    </row>
    <row r="3" spans="1:13" x14ac:dyDescent="0.2">
      <c r="A3" t="b">
        <v>0</v>
      </c>
      <c r="B3" t="b">
        <v>0</v>
      </c>
      <c r="C3" t="b">
        <v>0</v>
      </c>
      <c r="D3" t="b">
        <v>0</v>
      </c>
      <c r="E3" t="b">
        <v>0</v>
      </c>
      <c r="F3" t="b">
        <v>0</v>
      </c>
      <c r="G3" t="b">
        <v>0</v>
      </c>
      <c r="H3" t="b">
        <v>0</v>
      </c>
    </row>
    <row r="4" spans="1:13" x14ac:dyDescent="0.2">
      <c r="A4">
        <f>IF(A3=TRUE,1,0)</f>
        <v>0</v>
      </c>
      <c r="B4">
        <f t="shared" ref="B4:H4" si="0">IF(B3=TRUE,1,0)</f>
        <v>0</v>
      </c>
      <c r="C4">
        <f t="shared" si="0"/>
        <v>0</v>
      </c>
      <c r="D4">
        <f t="shared" si="0"/>
        <v>0</v>
      </c>
      <c r="E4">
        <f t="shared" si="0"/>
        <v>0</v>
      </c>
      <c r="F4">
        <f t="shared" si="0"/>
        <v>0</v>
      </c>
      <c r="G4">
        <f t="shared" si="0"/>
        <v>0</v>
      </c>
      <c r="H4">
        <f t="shared" si="0"/>
        <v>0</v>
      </c>
    </row>
    <row r="6" spans="1:13" x14ac:dyDescent="0.2">
      <c r="J6" t="s">
        <v>33</v>
      </c>
      <c r="M6" s="15">
        <f>Abrechnung!E37</f>
        <v>0</v>
      </c>
    </row>
    <row r="8" spans="1:13" x14ac:dyDescent="0.2">
      <c r="J8" t="s">
        <v>29</v>
      </c>
      <c r="M8" s="15">
        <f>IF(A16=1,0,IF(C16=1,M6/E21*A21,M6/E20*A20))</f>
        <v>0</v>
      </c>
    </row>
    <row r="9" spans="1:13" x14ac:dyDescent="0.2">
      <c r="A9" s="6" t="s">
        <v>9</v>
      </c>
      <c r="B9" s="6" t="s">
        <v>10</v>
      </c>
      <c r="D9" s="6" t="s">
        <v>19</v>
      </c>
      <c r="E9" s="6" t="s">
        <v>20</v>
      </c>
      <c r="G9" s="26" t="s">
        <v>99</v>
      </c>
    </row>
    <row r="10" spans="1:13" x14ac:dyDescent="0.2">
      <c r="A10" t="b">
        <v>1</v>
      </c>
      <c r="B10" t="b">
        <v>0</v>
      </c>
      <c r="G10">
        <v>0.3</v>
      </c>
      <c r="J10" t="s">
        <v>97</v>
      </c>
      <c r="M10" s="15">
        <f>M6-M8</f>
        <v>0</v>
      </c>
    </row>
    <row r="11" spans="1:13" x14ac:dyDescent="0.2">
      <c r="A11">
        <f>IF(A10=TRUE,1,0)</f>
        <v>1</v>
      </c>
      <c r="B11">
        <f>IF(B10=TRUE,1,0)</f>
        <v>0</v>
      </c>
      <c r="D11">
        <f>A11+B11</f>
        <v>1</v>
      </c>
      <c r="E11">
        <f>SUM(A4:H4)</f>
        <v>0</v>
      </c>
    </row>
    <row r="12" spans="1:13" x14ac:dyDescent="0.2">
      <c r="J12" t="s">
        <v>98</v>
      </c>
      <c r="M12" s="15">
        <f>M10*G19/100</f>
        <v>0</v>
      </c>
    </row>
    <row r="14" spans="1:13" x14ac:dyDescent="0.2">
      <c r="A14" s="9" t="s">
        <v>22</v>
      </c>
      <c r="C14" s="9" t="s">
        <v>23</v>
      </c>
      <c r="E14" s="9" t="s">
        <v>24</v>
      </c>
      <c r="G14" s="9" t="s">
        <v>25</v>
      </c>
    </row>
    <row r="15" spans="1:13" x14ac:dyDescent="0.2">
      <c r="A15" t="b">
        <v>1</v>
      </c>
      <c r="C15" t="b">
        <v>1</v>
      </c>
      <c r="E15" t="b">
        <v>0</v>
      </c>
      <c r="J15" t="s">
        <v>32</v>
      </c>
    </row>
    <row r="16" spans="1:13" x14ac:dyDescent="0.2">
      <c r="A16">
        <v>0</v>
      </c>
      <c r="C16">
        <f>IF(C15=TRUE,1,0)</f>
        <v>1</v>
      </c>
      <c r="E16">
        <f>IF(E15=TRUE,1,0)</f>
        <v>0</v>
      </c>
      <c r="G16">
        <f>SUM(A16:F16)</f>
        <v>1</v>
      </c>
    </row>
    <row r="17" spans="1:10" x14ac:dyDescent="0.2">
      <c r="J17" t="s">
        <v>31</v>
      </c>
    </row>
    <row r="18" spans="1:10" x14ac:dyDescent="0.2">
      <c r="A18" s="6" t="s">
        <v>26</v>
      </c>
      <c r="C18" s="6" t="s">
        <v>35</v>
      </c>
      <c r="E18" s="6" t="s">
        <v>34</v>
      </c>
      <c r="G18" s="6" t="s">
        <v>98</v>
      </c>
    </row>
    <row r="19" spans="1:10" x14ac:dyDescent="0.2">
      <c r="A19">
        <v>0</v>
      </c>
      <c r="C19">
        <v>10</v>
      </c>
      <c r="E19">
        <f>100+A19</f>
        <v>100</v>
      </c>
      <c r="G19">
        <v>15</v>
      </c>
    </row>
    <row r="20" spans="1:10" x14ac:dyDescent="0.2">
      <c r="A20">
        <v>7</v>
      </c>
      <c r="E20">
        <f>100+A20</f>
        <v>107</v>
      </c>
    </row>
    <row r="21" spans="1:10" x14ac:dyDescent="0.2">
      <c r="A21">
        <v>19</v>
      </c>
      <c r="E21">
        <f>100+A21</f>
        <v>119</v>
      </c>
    </row>
    <row r="25" spans="1:10" x14ac:dyDescent="0.2">
      <c r="A25" t="s">
        <v>100</v>
      </c>
    </row>
    <row r="27" spans="1:10" x14ac:dyDescent="0.2">
      <c r="A27" t="s">
        <v>21</v>
      </c>
    </row>
    <row r="29" spans="1:10" x14ac:dyDescent="0.2">
      <c r="A29" t="s">
        <v>27</v>
      </c>
    </row>
    <row r="31" spans="1:10" x14ac:dyDescent="0.2">
      <c r="A31" t="str">
        <f>"./. Spieleinnahme x 15,97% = ("&amp;A21&amp;"% Umsatzsteuer)"</f>
        <v>./. Spieleinnahme x 15,97% = (19% Umsatzsteuer)</v>
      </c>
    </row>
    <row r="33" spans="1:7" x14ac:dyDescent="0.2">
      <c r="A33" t="s">
        <v>30</v>
      </c>
    </row>
    <row r="35" spans="1:7" x14ac:dyDescent="0.2">
      <c r="A35" t="str">
        <f>A20&amp;"% Umsatzsteuer"</f>
        <v>7% Umsatzsteuer</v>
      </c>
    </row>
    <row r="37" spans="1:7" x14ac:dyDescent="0.2">
      <c r="A37" t="str">
        <f>"Kreiskassierer des Kreises "&amp;Abrechnung!C33 &amp; " Tim Wesbuer (tim.wesbuer@flvw.de)"</f>
        <v>Kreiskassierer des Kreises Ahaus-Coesfeld Tim Wesbuer (tim.wesbuer@flvw.de)</v>
      </c>
    </row>
    <row r="39" spans="1:7" x14ac:dyDescent="0.2">
      <c r="A39" s="8" t="s">
        <v>38</v>
      </c>
    </row>
    <row r="40" spans="1:7" ht="15.75" x14ac:dyDescent="0.25">
      <c r="B40" s="2"/>
    </row>
    <row r="41" spans="1:7" ht="15.75" x14ac:dyDescent="0.25">
      <c r="A41" t="str">
        <f>"die Kreiskasse des Kreises "&amp;Abrechnung!C33</f>
        <v>die Kreiskasse des Kreises Ahaus-Coesfeld</v>
      </c>
      <c r="B41" s="2"/>
    </row>
    <row r="42" spans="1:7" ht="15.75" x14ac:dyDescent="0.25">
      <c r="B42" s="2"/>
    </row>
    <row r="43" spans="1:7" ht="15.75" x14ac:dyDescent="0.25">
      <c r="A43" t="s">
        <v>107</v>
      </c>
      <c r="B43" s="2"/>
    </row>
    <row r="44" spans="1:7" ht="15.75" x14ac:dyDescent="0.25">
      <c r="B44" s="2"/>
    </row>
    <row r="45" spans="1:7" x14ac:dyDescent="0.2">
      <c r="A45" s="57" t="str">
        <f>IF(A11=1,"werden durch ","ssind innerhalb von 8 Tagen durch den Platzverein an ")</f>
        <v xml:space="preserve">werden durch </v>
      </c>
      <c r="B45" s="57"/>
      <c r="C45" s="57"/>
      <c r="D45" s="57"/>
      <c r="E45" s="57"/>
      <c r="F45" s="57"/>
      <c r="G45" s="57"/>
    </row>
    <row r="46" spans="1:7" ht="15.75" x14ac:dyDescent="0.25">
      <c r="B46" s="2"/>
    </row>
    <row r="47" spans="1:7" ht="15.75" x14ac:dyDescent="0.25">
      <c r="A47" t="str">
        <f>IF(A11=1,A45&amp;A41&amp;" eingezogen.",A45&amp;A43&amp;" zu überweisen")</f>
        <v>werden durch die Kreiskasse des Kreises Ahaus-Coesfeld eingezogen.</v>
      </c>
      <c r="B47" s="2"/>
    </row>
    <row r="49" spans="1:1" ht="15.75" x14ac:dyDescent="0.25">
      <c r="A49" s="2"/>
    </row>
    <row r="50" spans="1:1" ht="15.75" x14ac:dyDescent="0.25">
      <c r="A50" s="2"/>
    </row>
    <row r="51" spans="1:1" ht="15.75" x14ac:dyDescent="0.25">
      <c r="A51" s="2"/>
    </row>
    <row r="52" spans="1:1" ht="15.75" x14ac:dyDescent="0.25">
      <c r="A52" s="2"/>
    </row>
    <row r="53" spans="1:1" ht="15.75" x14ac:dyDescent="0.25">
      <c r="A53" s="2"/>
    </row>
    <row r="54" spans="1:1" ht="15.75" x14ac:dyDescent="0.25">
      <c r="A54" s="2"/>
    </row>
    <row r="55" spans="1:1" ht="15.75" x14ac:dyDescent="0.25">
      <c r="A55" s="2"/>
    </row>
    <row r="56" spans="1:1" ht="15.75" x14ac:dyDescent="0.25">
      <c r="A56" s="2"/>
    </row>
  </sheetData>
  <mergeCells count="1">
    <mergeCell ref="A45:G45"/>
  </mergeCells>
  <phoneticPr fontId="4"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110C4-1EB8-48F6-99FC-0E9046AF4456}">
  <sheetPr>
    <tabColor indexed="57"/>
    <pageSetUpPr autoPageBreaks="0" fitToPage="1"/>
  </sheetPr>
  <dimension ref="A2:F66"/>
  <sheetViews>
    <sheetView showGridLines="0" showRowColHeaders="0" showZeros="0" showOutlineSymbols="0" workbookViewId="0">
      <selection activeCell="A19" sqref="A19"/>
    </sheetView>
  </sheetViews>
  <sheetFormatPr baseColWidth="10" defaultRowHeight="12.75" x14ac:dyDescent="0.2"/>
  <cols>
    <col min="6" max="6" width="45.140625" customWidth="1"/>
  </cols>
  <sheetData>
    <row r="2" spans="1:6" ht="15.75" x14ac:dyDescent="0.25">
      <c r="A2" s="58" t="s">
        <v>56</v>
      </c>
      <c r="B2" s="58"/>
      <c r="C2" s="58"/>
      <c r="D2" s="58"/>
      <c r="E2" s="58"/>
      <c r="F2" s="58"/>
    </row>
    <row r="3" spans="1:6" ht="15.75" x14ac:dyDescent="0.25">
      <c r="A3" s="2"/>
      <c r="B3" s="2"/>
      <c r="C3" s="2"/>
      <c r="D3" s="2"/>
      <c r="E3" s="2"/>
      <c r="F3" s="2"/>
    </row>
    <row r="4" spans="1:6" ht="15.75" x14ac:dyDescent="0.25">
      <c r="A4" s="2" t="s">
        <v>40</v>
      </c>
      <c r="B4" s="2"/>
      <c r="C4" s="2"/>
      <c r="D4" s="2"/>
      <c r="E4" s="2"/>
      <c r="F4" s="2"/>
    </row>
    <row r="5" spans="1:6" ht="15.75" x14ac:dyDescent="0.25">
      <c r="A5" s="2" t="s">
        <v>41</v>
      </c>
      <c r="B5" s="2"/>
      <c r="C5" s="2"/>
      <c r="D5" s="2"/>
      <c r="E5" s="2"/>
      <c r="F5" s="2"/>
    </row>
    <row r="6" spans="1:6" ht="15.75" x14ac:dyDescent="0.25">
      <c r="A6" s="2" t="s">
        <v>42</v>
      </c>
      <c r="B6" s="2"/>
      <c r="C6" s="2"/>
      <c r="D6" s="2"/>
      <c r="E6" s="2"/>
      <c r="F6" s="2"/>
    </row>
    <row r="7" spans="1:6" ht="15.75" x14ac:dyDescent="0.25">
      <c r="A7" s="2" t="s">
        <v>43</v>
      </c>
      <c r="B7" s="2"/>
      <c r="C7" s="2"/>
      <c r="D7" s="2"/>
      <c r="E7" s="2"/>
      <c r="F7" s="2"/>
    </row>
    <row r="8" spans="1:6" ht="15.75" x14ac:dyDescent="0.25">
      <c r="A8" s="2" t="s">
        <v>44</v>
      </c>
      <c r="B8" s="2"/>
      <c r="C8" s="2"/>
      <c r="D8" s="2"/>
      <c r="E8" s="2"/>
      <c r="F8" s="2"/>
    </row>
    <row r="9" spans="1:6" ht="15.75" x14ac:dyDescent="0.25">
      <c r="A9" s="2" t="s">
        <v>45</v>
      </c>
      <c r="B9" s="2"/>
      <c r="C9" s="2"/>
      <c r="D9" s="2"/>
      <c r="E9" s="2"/>
      <c r="F9" s="2"/>
    </row>
    <row r="10" spans="1:6" ht="15.75" x14ac:dyDescent="0.25">
      <c r="A10" s="2"/>
      <c r="B10" s="2"/>
      <c r="C10" s="2"/>
      <c r="D10" s="2"/>
      <c r="E10" s="2"/>
      <c r="F10" s="2"/>
    </row>
    <row r="11" spans="1:6" ht="15.75" x14ac:dyDescent="0.25">
      <c r="A11" s="2" t="s">
        <v>46</v>
      </c>
      <c r="B11" s="2"/>
      <c r="C11" s="2"/>
      <c r="D11" s="2"/>
      <c r="E11" s="2"/>
      <c r="F11" s="2"/>
    </row>
    <row r="12" spans="1:6" ht="15.75" x14ac:dyDescent="0.25">
      <c r="A12" s="2" t="s">
        <v>47</v>
      </c>
      <c r="B12" s="2"/>
      <c r="C12" s="2"/>
      <c r="D12" s="2"/>
      <c r="E12" s="2"/>
      <c r="F12" s="2"/>
    </row>
    <row r="13" spans="1:6" ht="15.75" x14ac:dyDescent="0.25">
      <c r="A13" s="2" t="s">
        <v>48</v>
      </c>
      <c r="B13" s="2"/>
      <c r="C13" s="2"/>
      <c r="D13" s="2"/>
      <c r="E13" s="2"/>
      <c r="F13" s="2"/>
    </row>
    <row r="14" spans="1:6" ht="15.75" x14ac:dyDescent="0.25">
      <c r="A14" s="2" t="s">
        <v>49</v>
      </c>
      <c r="B14" s="2"/>
      <c r="C14" s="2"/>
      <c r="D14" s="2"/>
      <c r="E14" s="2"/>
      <c r="F14" s="2"/>
    </row>
    <row r="15" spans="1:6" ht="15.75" x14ac:dyDescent="0.25">
      <c r="A15" s="2" t="s">
        <v>50</v>
      </c>
      <c r="B15" s="2"/>
      <c r="C15" s="2"/>
      <c r="D15" s="2"/>
      <c r="E15" s="2"/>
      <c r="F15" s="2"/>
    </row>
    <row r="16" spans="1:6" ht="15.75" x14ac:dyDescent="0.25">
      <c r="A16" s="2"/>
      <c r="B16" s="2"/>
      <c r="C16" s="2"/>
      <c r="D16" s="2"/>
      <c r="E16" s="2"/>
      <c r="F16" s="2"/>
    </row>
    <row r="17" spans="1:6" ht="15.75" x14ac:dyDescent="0.25">
      <c r="A17" s="2" t="s">
        <v>51</v>
      </c>
      <c r="B17" s="2"/>
      <c r="C17" s="2"/>
      <c r="D17" s="2"/>
      <c r="E17" s="2"/>
      <c r="F17" s="2"/>
    </row>
    <row r="18" spans="1:6" ht="15.75" x14ac:dyDescent="0.25">
      <c r="A18" s="2" t="s">
        <v>52</v>
      </c>
      <c r="B18" s="2"/>
      <c r="C18" s="2"/>
      <c r="D18" s="2"/>
      <c r="E18" s="2"/>
      <c r="F18" s="2"/>
    </row>
    <row r="19" spans="1:6" ht="15.75" x14ac:dyDescent="0.25">
      <c r="A19" s="2" t="s">
        <v>53</v>
      </c>
      <c r="B19" s="2"/>
      <c r="C19" s="2"/>
      <c r="D19" s="2"/>
      <c r="E19" s="2"/>
      <c r="F19" s="2"/>
    </row>
    <row r="20" spans="1:6" ht="15.75" x14ac:dyDescent="0.25">
      <c r="A20" s="2" t="s">
        <v>54</v>
      </c>
      <c r="B20" s="2"/>
      <c r="C20" s="2"/>
      <c r="D20" s="2"/>
      <c r="E20" s="2"/>
      <c r="F20" s="2"/>
    </row>
    <row r="21" spans="1:6" ht="15.75" x14ac:dyDescent="0.25">
      <c r="A21" s="2" t="s">
        <v>55</v>
      </c>
      <c r="B21" s="2"/>
      <c r="C21" s="2"/>
      <c r="D21" s="2"/>
      <c r="E21" s="2"/>
      <c r="F21" s="2"/>
    </row>
    <row r="24" spans="1:6" ht="15.75" x14ac:dyDescent="0.25">
      <c r="A24" s="58" t="s">
        <v>57</v>
      </c>
      <c r="B24" s="58"/>
      <c r="C24" s="58"/>
      <c r="D24" s="58"/>
      <c r="E24" s="58"/>
      <c r="F24" s="58"/>
    </row>
    <row r="25" spans="1:6" ht="15.75" x14ac:dyDescent="0.25">
      <c r="A25" s="2" t="s">
        <v>79</v>
      </c>
      <c r="B25" s="2"/>
      <c r="C25" s="2"/>
      <c r="D25" s="2"/>
      <c r="E25" s="2"/>
      <c r="F25" s="2"/>
    </row>
    <row r="26" spans="1:6" ht="15.75" x14ac:dyDescent="0.25">
      <c r="A26" s="2" t="s">
        <v>58</v>
      </c>
      <c r="B26" s="2"/>
      <c r="C26" s="2"/>
      <c r="D26" s="2"/>
      <c r="E26" s="2"/>
      <c r="F26" s="2"/>
    </row>
    <row r="27" spans="1:6" ht="15.75" x14ac:dyDescent="0.25">
      <c r="A27" s="2" t="s">
        <v>59</v>
      </c>
      <c r="B27" s="2"/>
      <c r="C27" s="2"/>
      <c r="D27" s="2"/>
      <c r="E27" s="2"/>
      <c r="F27" s="2"/>
    </row>
    <row r="28" spans="1:6" ht="15.75" x14ac:dyDescent="0.25">
      <c r="A28" s="2"/>
      <c r="B28" s="2"/>
      <c r="C28" s="2"/>
      <c r="D28" s="2"/>
      <c r="E28" s="2"/>
      <c r="F28" s="2"/>
    </row>
    <row r="29" spans="1:6" ht="15.75" x14ac:dyDescent="0.25">
      <c r="A29" s="2" t="s">
        <v>60</v>
      </c>
      <c r="B29" s="2"/>
      <c r="C29" s="2"/>
      <c r="D29" s="2"/>
      <c r="E29" s="2"/>
      <c r="F29" s="2"/>
    </row>
    <row r="30" spans="1:6" ht="15.75" x14ac:dyDescent="0.25">
      <c r="A30" s="2" t="s">
        <v>61</v>
      </c>
      <c r="B30" s="2"/>
      <c r="C30" s="2"/>
      <c r="D30" s="2"/>
      <c r="E30" s="2"/>
      <c r="F30" s="2"/>
    </row>
    <row r="31" spans="1:6" ht="15.75" x14ac:dyDescent="0.25">
      <c r="A31" s="2" t="s">
        <v>62</v>
      </c>
      <c r="B31" s="2"/>
      <c r="C31" s="2"/>
      <c r="D31" s="2"/>
      <c r="E31" s="2"/>
      <c r="F31" s="2"/>
    </row>
    <row r="32" spans="1:6" ht="15.75" x14ac:dyDescent="0.25">
      <c r="A32" s="2" t="s">
        <v>63</v>
      </c>
      <c r="B32" s="2"/>
      <c r="C32" s="2"/>
      <c r="D32" s="2"/>
      <c r="E32" s="2"/>
      <c r="F32" s="2"/>
    </row>
    <row r="33" spans="1:6" ht="15.75" x14ac:dyDescent="0.25">
      <c r="A33" s="2"/>
      <c r="B33" s="2"/>
      <c r="C33" s="2"/>
      <c r="D33" s="2"/>
      <c r="E33" s="2"/>
      <c r="F33" s="2"/>
    </row>
    <row r="34" spans="1:6" ht="15.75" x14ac:dyDescent="0.25">
      <c r="A34" s="2" t="s">
        <v>64</v>
      </c>
      <c r="B34" s="2"/>
      <c r="C34" s="2"/>
      <c r="D34" s="2"/>
      <c r="E34" s="2"/>
      <c r="F34" s="2"/>
    </row>
    <row r="35" spans="1:6" ht="15.75" x14ac:dyDescent="0.25">
      <c r="A35" s="2" t="s">
        <v>65</v>
      </c>
      <c r="B35" s="2"/>
      <c r="C35" s="2"/>
      <c r="D35" s="2"/>
      <c r="E35" s="2"/>
      <c r="F35" s="2"/>
    </row>
    <row r="36" spans="1:6" ht="15.75" x14ac:dyDescent="0.25">
      <c r="A36" s="2" t="s">
        <v>66</v>
      </c>
      <c r="B36" s="2"/>
      <c r="C36" s="2"/>
      <c r="D36" s="2"/>
      <c r="E36" s="2"/>
      <c r="F36" s="2"/>
    </row>
    <row r="37" spans="1:6" ht="15.75" x14ac:dyDescent="0.25">
      <c r="A37" s="2" t="s">
        <v>67</v>
      </c>
      <c r="B37" s="2"/>
      <c r="C37" s="2"/>
      <c r="D37" s="2"/>
      <c r="E37" s="2"/>
      <c r="F37" s="2"/>
    </row>
    <row r="38" spans="1:6" ht="15.75" x14ac:dyDescent="0.25">
      <c r="A38" s="2" t="s">
        <v>68</v>
      </c>
      <c r="B38" s="2"/>
      <c r="C38" s="2"/>
      <c r="D38" s="2"/>
      <c r="E38" s="2"/>
      <c r="F38" s="2"/>
    </row>
    <row r="39" spans="1:6" ht="15.75" x14ac:dyDescent="0.25">
      <c r="A39" s="2" t="s">
        <v>69</v>
      </c>
      <c r="B39" s="2"/>
      <c r="C39" s="2"/>
      <c r="D39" s="2"/>
      <c r="E39" s="2"/>
      <c r="F39" s="2"/>
    </row>
    <row r="40" spans="1:6" ht="15.75" x14ac:dyDescent="0.25">
      <c r="A40" s="2" t="s">
        <v>70</v>
      </c>
      <c r="B40" s="2"/>
      <c r="C40" s="2"/>
      <c r="D40" s="2"/>
      <c r="E40" s="2"/>
      <c r="F40" s="2"/>
    </row>
    <row r="41" spans="1:6" ht="15.75" x14ac:dyDescent="0.25">
      <c r="A41" s="2" t="s">
        <v>71</v>
      </c>
      <c r="B41" s="2"/>
      <c r="C41" s="2"/>
      <c r="D41" s="2"/>
      <c r="E41" s="2"/>
      <c r="F41" s="2"/>
    </row>
    <row r="42" spans="1:6" ht="15.75" x14ac:dyDescent="0.25">
      <c r="A42" s="2" t="s">
        <v>72</v>
      </c>
      <c r="B42" s="2"/>
      <c r="C42" s="2"/>
      <c r="D42" s="2"/>
      <c r="E42" s="2"/>
      <c r="F42" s="2"/>
    </row>
    <row r="43" spans="1:6" ht="15.75" x14ac:dyDescent="0.25">
      <c r="A43" s="2" t="s">
        <v>73</v>
      </c>
      <c r="B43" s="2"/>
      <c r="C43" s="2"/>
      <c r="D43" s="2"/>
      <c r="E43" s="2"/>
      <c r="F43" s="2"/>
    </row>
    <row r="44" spans="1:6" ht="15.75" x14ac:dyDescent="0.25">
      <c r="A44" s="2" t="s">
        <v>74</v>
      </c>
      <c r="B44" s="2"/>
      <c r="C44" s="2"/>
      <c r="D44" s="2"/>
      <c r="E44" s="2"/>
      <c r="F44" s="2"/>
    </row>
    <row r="45" spans="1:6" ht="15.75" x14ac:dyDescent="0.25">
      <c r="A45" s="2" t="s">
        <v>75</v>
      </c>
      <c r="B45" s="2"/>
      <c r="C45" s="2"/>
      <c r="D45" s="2"/>
      <c r="E45" s="2"/>
      <c r="F45" s="2"/>
    </row>
    <row r="46" spans="1:6" ht="15.75" x14ac:dyDescent="0.25">
      <c r="A46" s="2" t="s">
        <v>76</v>
      </c>
      <c r="B46" s="2"/>
      <c r="C46" s="2"/>
      <c r="D46" s="2"/>
      <c r="E46" s="2"/>
      <c r="F46" s="2"/>
    </row>
    <row r="47" spans="1:6" ht="15.75" x14ac:dyDescent="0.25">
      <c r="A47" s="2" t="s">
        <v>77</v>
      </c>
      <c r="B47" s="2"/>
      <c r="C47" s="2"/>
      <c r="D47" s="2"/>
      <c r="E47" s="2"/>
      <c r="F47" s="2"/>
    </row>
    <row r="48" spans="1:6" ht="15.75" x14ac:dyDescent="0.25">
      <c r="A48" s="2" t="s">
        <v>78</v>
      </c>
      <c r="B48" s="2"/>
      <c r="C48" s="2"/>
      <c r="D48" s="2"/>
      <c r="E48" s="2"/>
      <c r="F48" s="2"/>
    </row>
    <row r="49" spans="1:6" ht="15.75" x14ac:dyDescent="0.25">
      <c r="A49" s="2" t="s">
        <v>80</v>
      </c>
    </row>
    <row r="50" spans="1:6" ht="15.75" x14ac:dyDescent="0.25">
      <c r="A50" s="2" t="s">
        <v>81</v>
      </c>
    </row>
    <row r="51" spans="1:6" ht="15.75" x14ac:dyDescent="0.25">
      <c r="A51" s="2" t="s">
        <v>82</v>
      </c>
    </row>
    <row r="52" spans="1:6" ht="15.75" x14ac:dyDescent="0.25">
      <c r="A52" s="2"/>
    </row>
    <row r="53" spans="1:6" ht="15.75" x14ac:dyDescent="0.25">
      <c r="A53" s="2" t="s">
        <v>83</v>
      </c>
    </row>
    <row r="54" spans="1:6" ht="15.75" x14ac:dyDescent="0.25">
      <c r="A54" s="2" t="s">
        <v>84</v>
      </c>
    </row>
    <row r="55" spans="1:6" ht="15.75" x14ac:dyDescent="0.25">
      <c r="A55" s="2" t="s">
        <v>85</v>
      </c>
    </row>
    <row r="56" spans="1:6" ht="15.75" x14ac:dyDescent="0.25">
      <c r="A56" s="2" t="s">
        <v>86</v>
      </c>
    </row>
    <row r="59" spans="1:6" ht="15.75" x14ac:dyDescent="0.25">
      <c r="A59" s="21" t="s">
        <v>87</v>
      </c>
      <c r="B59" s="10"/>
      <c r="C59" s="10"/>
      <c r="D59" s="10"/>
      <c r="E59" s="10"/>
      <c r="F59" s="10"/>
    </row>
    <row r="60" spans="1:6" ht="15.75" x14ac:dyDescent="0.25">
      <c r="A60" s="2" t="s">
        <v>88</v>
      </c>
    </row>
    <row r="61" spans="1:6" ht="15.75" x14ac:dyDescent="0.25">
      <c r="A61" s="2" t="s">
        <v>89</v>
      </c>
    </row>
    <row r="62" spans="1:6" ht="15.75" x14ac:dyDescent="0.25">
      <c r="A62" s="2" t="s">
        <v>90</v>
      </c>
    </row>
    <row r="63" spans="1:6" ht="15.75" x14ac:dyDescent="0.25">
      <c r="A63" s="2" t="s">
        <v>89</v>
      </c>
    </row>
    <row r="64" spans="1:6" ht="15.75" x14ac:dyDescent="0.25">
      <c r="A64" s="2" t="s">
        <v>91</v>
      </c>
    </row>
    <row r="66" spans="1:1" ht="15.75" x14ac:dyDescent="0.25">
      <c r="A66" s="2" t="s">
        <v>92</v>
      </c>
    </row>
  </sheetData>
  <sheetProtection password="CC19" sheet="1" objects="1" scenarios="1"/>
  <mergeCells count="2">
    <mergeCell ref="A2:F2"/>
    <mergeCell ref="A24:F24"/>
  </mergeCells>
  <phoneticPr fontId="4" type="noConversion"/>
  <pageMargins left="0.78740157480314965" right="0.59055118110236227" top="0.59055118110236227" bottom="0.59055118110236227" header="0.51181102362204722" footer="0.51181102362204722"/>
  <pageSetup paperSize="9" scale="76"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vt:i4>
      </vt:variant>
    </vt:vector>
  </HeadingPairs>
  <TitlesOfParts>
    <vt:vector size="5" baseType="lpstr">
      <vt:lpstr>Abrechnung</vt:lpstr>
      <vt:lpstr>Auswertung</vt:lpstr>
      <vt:lpstr>Merkblatt</vt:lpstr>
      <vt:lpstr>Abrechnung!Druckbereich</vt:lpstr>
      <vt:lpstr>Merkblatt!Druckbereich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Ollech</dc:creator>
  <cp:lastModifiedBy>Röschenkemper, Ingo</cp:lastModifiedBy>
  <cp:lastPrinted>2019-06-17T10:22:08Z</cp:lastPrinted>
  <dcterms:created xsi:type="dcterms:W3CDTF">2007-01-26T16:03:31Z</dcterms:created>
  <dcterms:modified xsi:type="dcterms:W3CDTF">2025-07-15T13:07:05Z</dcterms:modified>
</cp:coreProperties>
</file>